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d.docs.live.net/25a50935ec29c1c3/Documents/MSExcel/"/>
    </mc:Choice>
  </mc:AlternateContent>
  <xr:revisionPtr revIDLastSave="133" documentId="6_{5B34A6E1-4D0A-4A15-B53B-9E2B1CC39C70}" xr6:coauthVersionLast="47" xr6:coauthVersionMax="47" xr10:uidLastSave="{D4D10C93-6173-429A-BA0F-4C2F80BB5233}"/>
  <bookViews>
    <workbookView xWindow="-108" yWindow="-108" windowWidth="23256" windowHeight="12456" xr2:uid="{00000000-000D-0000-FFFF-FFFF00000000}"/>
  </bookViews>
  <sheets>
    <sheet name="Accounts" sheetId="2" r:id="rId1"/>
    <sheet name="Accounts 2" sheetId="6" r:id="rId2"/>
    <sheet name="Notes" sheetId="3" r:id="rId3"/>
    <sheet name="CashBook" sheetId="1" r:id="rId4"/>
    <sheet name="Post" sheetId="4" r:id="rId5"/>
    <sheet name="Micro" sheetId="5" r:id="rId6"/>
    <sheet name="Sheet1" sheetId="7" r:id="rId7"/>
  </sheets>
  <definedNames>
    <definedName name="_xlnm.Print_Area" localSheetId="0">Accounts!$B$4:$Q$62</definedName>
    <definedName name="_xlnm.Print_Area" localSheetId="1">'Accounts 2'!$B$4:$Q$57</definedName>
    <definedName name="_xlnm.Print_Area" localSheetId="3">CashBook!$B$1:$AB$150</definedName>
    <definedName name="_xlnm.Print_Area" localSheetId="5">Micro!$B$2:$Z$24</definedName>
    <definedName name="_xlnm.Print_Area" localSheetId="2">Notes!$B$4:$P$68</definedName>
    <definedName name="_xlnm.Print_Area" localSheetId="4">Post!$B$2:$Q$29</definedName>
    <definedName name="_xlnm.Print_Titles" localSheetId="3">CashBook!$1:$4</definedName>
    <definedName name="_xlnm.Print_Titles" localSheetId="4">Post!$2:$6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8" i="3" l="1"/>
  <c r="O58" i="3"/>
  <c r="AG27" i="1"/>
  <c r="AA34" i="1" l="1"/>
  <c r="AG28" i="1"/>
  <c r="AG26" i="1"/>
  <c r="AG8" i="1"/>
  <c r="AA8" i="1"/>
  <c r="AI8" i="1" s="1"/>
  <c r="T14" i="6" l="1"/>
  <c r="AO76" i="1"/>
  <c r="AM63" i="1"/>
  <c r="AM61" i="1"/>
  <c r="AM57" i="1"/>
  <c r="AM52" i="1"/>
  <c r="AM48" i="1"/>
  <c r="AM42" i="1"/>
  <c r="AM41" i="1"/>
  <c r="AM36" i="1"/>
  <c r="AK32" i="1"/>
  <c r="AK23" i="1"/>
  <c r="AK22" i="1"/>
  <c r="AK20" i="1"/>
  <c r="AK18" i="1"/>
  <c r="AK15" i="1"/>
  <c r="AK12" i="1"/>
  <c r="AK11" i="1"/>
  <c r="S22" i="3"/>
  <c r="AA61" i="1"/>
  <c r="AI61" i="1" s="1"/>
  <c r="AG61" i="1"/>
  <c r="AA62" i="1"/>
  <c r="AI62" i="1" s="1"/>
  <c r="AG62" i="1"/>
  <c r="AA63" i="1"/>
  <c r="AI63" i="1" s="1"/>
  <c r="AG63" i="1"/>
  <c r="AA64" i="1"/>
  <c r="AI64" i="1" s="1"/>
  <c r="AG64" i="1"/>
  <c r="AA65" i="1"/>
  <c r="AI65" i="1" s="1"/>
  <c r="AG65" i="1"/>
  <c r="AA66" i="1"/>
  <c r="AI66" i="1" s="1"/>
  <c r="AG66" i="1"/>
  <c r="AA67" i="1"/>
  <c r="AI67" i="1" s="1"/>
  <c r="AG67" i="1"/>
  <c r="P32" i="6"/>
  <c r="S126" i="1"/>
  <c r="AG30" i="1"/>
  <c r="AA30" i="1"/>
  <c r="Y122" i="1"/>
  <c r="Y121" i="1"/>
  <c r="Y120" i="1"/>
  <c r="Y119" i="1"/>
  <c r="Y118" i="1"/>
  <c r="Y117" i="1"/>
  <c r="Y116" i="1"/>
  <c r="Y115" i="1"/>
  <c r="Y114" i="1"/>
  <c r="Z80" i="1"/>
  <c r="Y80" i="1"/>
  <c r="Z79" i="1"/>
  <c r="Y79" i="1"/>
  <c r="Y76" i="1"/>
  <c r="X76" i="1"/>
  <c r="J43" i="2" s="1"/>
  <c r="W76" i="1"/>
  <c r="J42" i="2" s="1"/>
  <c r="V76" i="1"/>
  <c r="J41" i="2" s="1"/>
  <c r="U76" i="1"/>
  <c r="J40" i="2" s="1"/>
  <c r="T76" i="1"/>
  <c r="J39" i="2" s="1"/>
  <c r="S76" i="1"/>
  <c r="J38" i="2" s="1"/>
  <c r="R76" i="1"/>
  <c r="J36" i="2" s="1"/>
  <c r="Q76" i="1"/>
  <c r="J35" i="2" s="1"/>
  <c r="P76" i="1"/>
  <c r="O76" i="1"/>
  <c r="N76" i="1"/>
  <c r="AM76" i="1" l="1"/>
  <c r="AK76" i="1"/>
  <c r="Z8" i="5"/>
  <c r="Z9" i="5" s="1"/>
  <c r="Z10" i="5" s="1"/>
  <c r="Z11" i="5" s="1"/>
  <c r="Z12" i="5" s="1"/>
  <c r="Z13" i="5" s="1"/>
  <c r="Z14" i="5" s="1"/>
  <c r="Z15" i="5" s="1"/>
  <c r="Z16" i="5" s="1"/>
  <c r="Z17" i="5" s="1"/>
  <c r="Z18" i="5" s="1"/>
  <c r="Z19" i="5" s="1"/>
  <c r="Z20" i="5" s="1"/>
  <c r="Z21" i="5" s="1"/>
  <c r="Z22" i="5" s="1"/>
  <c r="Z23" i="5" s="1"/>
  <c r="Z24" i="5" s="1"/>
  <c r="Z25" i="5" s="1"/>
  <c r="Z26" i="5" s="1"/>
  <c r="Z27" i="5" s="1"/>
  <c r="Z28" i="5" s="1"/>
  <c r="Z29" i="5" s="1"/>
  <c r="L36" i="3" s="1"/>
  <c r="J34" i="2" l="1"/>
  <c r="J32" i="2"/>
  <c r="P80" i="1"/>
  <c r="O80" i="1"/>
  <c r="N80" i="1"/>
  <c r="P79" i="1"/>
  <c r="O79" i="1"/>
  <c r="N79" i="1"/>
  <c r="V134" i="1"/>
  <c r="AD126" i="1"/>
  <c r="AA126" i="1"/>
  <c r="X126" i="1"/>
  <c r="W126" i="1"/>
  <c r="L23" i="2" s="1"/>
  <c r="V126" i="1"/>
  <c r="L22" i="2" s="1"/>
  <c r="U126" i="1"/>
  <c r="L21" i="2" s="1"/>
  <c r="T126" i="1"/>
  <c r="L20" i="2" s="1"/>
  <c r="L19" i="2"/>
  <c r="R126" i="1"/>
  <c r="L18" i="2" s="1"/>
  <c r="Q126" i="1"/>
  <c r="P126" i="1"/>
  <c r="L16" i="2" s="1"/>
  <c r="O126" i="1"/>
  <c r="N126" i="1"/>
  <c r="M126" i="1"/>
  <c r="AE124" i="1"/>
  <c r="Y113" i="1"/>
  <c r="Y112" i="1"/>
  <c r="Y110" i="1"/>
  <c r="Y109" i="1"/>
  <c r="Y108" i="1"/>
  <c r="Y107" i="1"/>
  <c r="Y106" i="1"/>
  <c r="Y105" i="1"/>
  <c r="Y104" i="1"/>
  <c r="Y102" i="1"/>
  <c r="Y101" i="1"/>
  <c r="Y100" i="1"/>
  <c r="Y99" i="1"/>
  <c r="Y98" i="1"/>
  <c r="Y97" i="1"/>
  <c r="Y96" i="1"/>
  <c r="Y95" i="1"/>
  <c r="Y94" i="1"/>
  <c r="Y93" i="1"/>
  <c r="Y92" i="1"/>
  <c r="Y91" i="1"/>
  <c r="Y90" i="1"/>
  <c r="AB80" i="1"/>
  <c r="AA80" i="1"/>
  <c r="M80" i="1"/>
  <c r="AB79" i="1"/>
  <c r="AA79" i="1"/>
  <c r="M79" i="1"/>
  <c r="AB76" i="1"/>
  <c r="J44" i="2" s="1"/>
  <c r="J33" i="2"/>
  <c r="AG73" i="1"/>
  <c r="AG68" i="1"/>
  <c r="AA68" i="1"/>
  <c r="AI68" i="1" s="1"/>
  <c r="AG60" i="1"/>
  <c r="AA60" i="1"/>
  <c r="AI60" i="1" s="1"/>
  <c r="AG59" i="1"/>
  <c r="AA59" i="1"/>
  <c r="AI59" i="1" s="1"/>
  <c r="AG58" i="1"/>
  <c r="AA58" i="1"/>
  <c r="AI58" i="1" s="1"/>
  <c r="AG57" i="1"/>
  <c r="AA57" i="1"/>
  <c r="AI57" i="1" s="1"/>
  <c r="AG56" i="1"/>
  <c r="AA56" i="1"/>
  <c r="AI56" i="1" s="1"/>
  <c r="AG55" i="1"/>
  <c r="AA55" i="1"/>
  <c r="AI55" i="1" s="1"/>
  <c r="AG54" i="1"/>
  <c r="AA54" i="1"/>
  <c r="AI54" i="1" s="1"/>
  <c r="AG53" i="1"/>
  <c r="AA53" i="1"/>
  <c r="AI53" i="1" s="1"/>
  <c r="AG52" i="1"/>
  <c r="AA52" i="1"/>
  <c r="AI52" i="1" s="1"/>
  <c r="AG51" i="1"/>
  <c r="AA51" i="1"/>
  <c r="AI51" i="1" s="1"/>
  <c r="AG50" i="1"/>
  <c r="AA50" i="1"/>
  <c r="AI50" i="1" s="1"/>
  <c r="AG49" i="1"/>
  <c r="AA49" i="1"/>
  <c r="AI49" i="1" s="1"/>
  <c r="AG48" i="1"/>
  <c r="AA48" i="1"/>
  <c r="AI48" i="1" s="1"/>
  <c r="AG47" i="1"/>
  <c r="AA47" i="1"/>
  <c r="AI47" i="1" s="1"/>
  <c r="AG46" i="1"/>
  <c r="AA46" i="1"/>
  <c r="AI46" i="1" s="1"/>
  <c r="AG45" i="1"/>
  <c r="AA45" i="1"/>
  <c r="AI45" i="1" s="1"/>
  <c r="AG44" i="1"/>
  <c r="AA44" i="1"/>
  <c r="AI44" i="1" s="1"/>
  <c r="AG42" i="1"/>
  <c r="AA42" i="1"/>
  <c r="AI42" i="1" s="1"/>
  <c r="AG41" i="1"/>
  <c r="AA41" i="1"/>
  <c r="AI41" i="1" s="1"/>
  <c r="AG40" i="1"/>
  <c r="AA40" i="1"/>
  <c r="AI40" i="1" s="1"/>
  <c r="AG39" i="1"/>
  <c r="AA39" i="1"/>
  <c r="AI39" i="1" s="1"/>
  <c r="AG38" i="1"/>
  <c r="AA38" i="1"/>
  <c r="AI38" i="1" s="1"/>
  <c r="AG36" i="1"/>
  <c r="AA36" i="1"/>
  <c r="AI36" i="1" s="1"/>
  <c r="AG35" i="1"/>
  <c r="AA35" i="1"/>
  <c r="AI35" i="1" s="1"/>
  <c r="AG33" i="1"/>
  <c r="AA33" i="1"/>
  <c r="AI33" i="1" s="1"/>
  <c r="AG32" i="1"/>
  <c r="AA32" i="1"/>
  <c r="AI32" i="1" s="1"/>
  <c r="AG29" i="1"/>
  <c r="AA29" i="1"/>
  <c r="AI29" i="1" s="1"/>
  <c r="AG25" i="1"/>
  <c r="AA25" i="1"/>
  <c r="AI25" i="1" s="1"/>
  <c r="AG24" i="1"/>
  <c r="AA24" i="1"/>
  <c r="AI24" i="1" s="1"/>
  <c r="AG23" i="1"/>
  <c r="AA23" i="1"/>
  <c r="AI23" i="1" s="1"/>
  <c r="AG22" i="1"/>
  <c r="AI22" i="1"/>
  <c r="AG21" i="1"/>
  <c r="AA21" i="1"/>
  <c r="AI21" i="1" s="1"/>
  <c r="AG20" i="1"/>
  <c r="AA20" i="1"/>
  <c r="AI20" i="1" s="1"/>
  <c r="AG19" i="1"/>
  <c r="AI19" i="1"/>
  <c r="AG18" i="1"/>
  <c r="AG17" i="1"/>
  <c r="AA17" i="1"/>
  <c r="AI17" i="1" s="1"/>
  <c r="AG16" i="1"/>
  <c r="AA16" i="1"/>
  <c r="AI16" i="1" s="1"/>
  <c r="AG15" i="1"/>
  <c r="AA15" i="1"/>
  <c r="AI15" i="1" s="1"/>
  <c r="AG14" i="1"/>
  <c r="AA14" i="1"/>
  <c r="AI14" i="1" s="1"/>
  <c r="AG13" i="1"/>
  <c r="AA13" i="1"/>
  <c r="AI13" i="1" s="1"/>
  <c r="AG12" i="1"/>
  <c r="AA12" i="1"/>
  <c r="AI12" i="1" s="1"/>
  <c r="AG11" i="1"/>
  <c r="AA11" i="1"/>
  <c r="AI11" i="1" s="1"/>
  <c r="AG10" i="1"/>
  <c r="AA10" i="1"/>
  <c r="AI10" i="1" s="1"/>
  <c r="AG9" i="1"/>
  <c r="AA9" i="1"/>
  <c r="AI9" i="1" s="1"/>
  <c r="L15" i="2" l="1"/>
  <c r="S137" i="1"/>
  <c r="S148" i="1" s="1"/>
  <c r="L27" i="6" s="1"/>
  <c r="L17" i="2"/>
  <c r="Y126" i="1"/>
  <c r="V137" i="1" s="1"/>
  <c r="U137" i="1" l="1"/>
  <c r="P47" i="2" l="1"/>
  <c r="P16" i="6" s="1"/>
  <c r="P27" i="2" l="1"/>
  <c r="P15" i="6" s="1"/>
  <c r="P20" i="6" s="1"/>
  <c r="L14" i="6" s="1"/>
  <c r="P52" i="2" l="1"/>
  <c r="P8" i="4" l="1"/>
  <c r="P9" i="4" s="1"/>
  <c r="P10" i="4" s="1"/>
  <c r="P11" i="4" s="1"/>
  <c r="P12" i="4" s="1"/>
  <c r="P13" i="4" s="1"/>
  <c r="P14" i="4" s="1"/>
  <c r="P15" i="4" s="1"/>
  <c r="P16" i="4" s="1"/>
  <c r="P17" i="4" s="1"/>
  <c r="N21" i="4"/>
  <c r="L21" i="4"/>
  <c r="M73" i="1" s="1"/>
  <c r="J21" i="4"/>
  <c r="H21" i="4"/>
  <c r="L27" i="4" l="1"/>
  <c r="N27" i="4"/>
  <c r="Z73" i="1"/>
  <c r="L27" i="2"/>
  <c r="L15" i="6" s="1"/>
  <c r="Z76" i="1" l="1"/>
  <c r="T142" i="1" s="1"/>
  <c r="AA73" i="1"/>
  <c r="T148" i="1" l="1"/>
  <c r="L28" i="6" s="1"/>
  <c r="V142" i="1"/>
  <c r="AI73" i="1"/>
  <c r="AA18" i="1"/>
  <c r="AI18" i="1" s="1"/>
  <c r="M76" i="1"/>
  <c r="AE76" i="1" s="1"/>
  <c r="J31" i="2" l="1"/>
  <c r="L47" i="2" s="1"/>
  <c r="L52" i="2" s="1"/>
  <c r="AA76" i="1"/>
  <c r="L16" i="6" l="1"/>
  <c r="L20" i="6" s="1"/>
  <c r="V141" i="1"/>
  <c r="V151" i="1" s="1"/>
  <c r="U141" i="1"/>
  <c r="U148" i="1" s="1"/>
  <c r="AG76" i="1"/>
  <c r="U151" i="1" l="1"/>
  <c r="Y151" i="1" s="1"/>
  <c r="L26" i="6"/>
  <c r="L32" i="6" s="1"/>
  <c r="N30" i="5"/>
  <c r="V30" i="5"/>
  <c r="T30" i="5"/>
  <c r="P30" i="5"/>
  <c r="L30" i="5"/>
  <c r="V68" i="5"/>
  <c r="R30" i="5"/>
  <c r="H30" i="5"/>
  <c r="T68" i="5"/>
  <c r="J30" i="5"/>
</calcChain>
</file>

<file path=xl/sharedStrings.xml><?xml version="1.0" encoding="utf-8"?>
<sst xmlns="http://schemas.openxmlformats.org/spreadsheetml/2006/main" count="437" uniqueCount="213">
  <si>
    <t>Date</t>
  </si>
  <si>
    <t>no</t>
  </si>
  <si>
    <t>To Whom</t>
  </si>
  <si>
    <t>Particulars of Payment</t>
  </si>
  <si>
    <t>admin</t>
  </si>
  <si>
    <t>Total</t>
  </si>
  <si>
    <t>vat</t>
  </si>
  <si>
    <t>Receipts</t>
  </si>
  <si>
    <t>Interest</t>
  </si>
  <si>
    <t>Payments</t>
  </si>
  <si>
    <t>EASTOFT PARISH COUNCIL</t>
  </si>
  <si>
    <t>Page 1</t>
  </si>
  <si>
    <t>RECEIPTS</t>
  </si>
  <si>
    <t>Precepts</t>
  </si>
  <si>
    <t>Interest on investments</t>
  </si>
  <si>
    <t>Vat reimbursed</t>
  </si>
  <si>
    <t>PAYMENTS</t>
  </si>
  <si>
    <t>General administration</t>
  </si>
  <si>
    <t>S.137 payments</t>
  </si>
  <si>
    <t>Running Costs</t>
  </si>
  <si>
    <t>Playing fields / village greens</t>
  </si>
  <si>
    <t>Donations</t>
  </si>
  <si>
    <t>Vat on payments</t>
  </si>
  <si>
    <t>SURPLUS OF RECEIPTS OVER PAYMENTS</t>
  </si>
  <si>
    <t>SUMMARY</t>
  </si>
  <si>
    <t>Balance brought forward</t>
  </si>
  <si>
    <t>Add: Total receipts</t>
  </si>
  <si>
    <t>Less: Total payments</t>
  </si>
  <si>
    <t>Balance carried forward</t>
  </si>
  <si>
    <t>These cumulative funds are represented by:</t>
  </si>
  <si>
    <t>SIGNED</t>
  </si>
  <si>
    <t xml:space="preserve"> …………………………………</t>
  </si>
  <si>
    <t>Chairman</t>
  </si>
  <si>
    <t>Responsible Financial Officer</t>
  </si>
  <si>
    <t xml:space="preserve">Queries on the above to </t>
  </si>
  <si>
    <t>Page 2</t>
  </si>
  <si>
    <t>Fixed Assets</t>
  </si>
  <si>
    <t>Pond Site : Amenity Value</t>
  </si>
  <si>
    <t>Notice Board at Cost</t>
  </si>
  <si>
    <t>(Replacement cost £ 800   )</t>
  </si>
  <si>
    <t>Debts outstanding</t>
  </si>
  <si>
    <t>VAT recoverable</t>
  </si>
  <si>
    <t>less than 3 months</t>
  </si>
  <si>
    <t>Payments under Section 137</t>
  </si>
  <si>
    <t>£</t>
  </si>
  <si>
    <t>Cash Book</t>
  </si>
  <si>
    <t>Wages</t>
  </si>
  <si>
    <t>Claimed</t>
  </si>
  <si>
    <t>To be Claimed</t>
  </si>
  <si>
    <t>S137</t>
  </si>
  <si>
    <t>2nd</t>
  </si>
  <si>
    <t>1st</t>
  </si>
  <si>
    <t>Who</t>
  </si>
  <si>
    <t>Other</t>
  </si>
  <si>
    <t>Class</t>
  </si>
  <si>
    <t>Bank</t>
  </si>
  <si>
    <t>B/F</t>
  </si>
  <si>
    <t>Deposit</t>
  </si>
  <si>
    <t>Transfers</t>
  </si>
  <si>
    <t>Eastoft PC</t>
  </si>
  <si>
    <t>Cash Account</t>
  </si>
  <si>
    <t>Rec'vd</t>
  </si>
  <si>
    <t>Petty Cash and stamps</t>
  </si>
  <si>
    <t>Post</t>
  </si>
  <si>
    <t>Other receipts - Grants</t>
  </si>
  <si>
    <t>Cash</t>
  </si>
  <si>
    <t xml:space="preserve"> …………………………</t>
  </si>
  <si>
    <t>Income in advance</t>
  </si>
  <si>
    <t>Micro grant</t>
  </si>
  <si>
    <t>Current Account No 01060546</t>
  </si>
  <si>
    <t>Deposit Account No 41354701</t>
  </si>
  <si>
    <t>Payments in advance</t>
  </si>
  <si>
    <t>HP Laptop</t>
  </si>
  <si>
    <t>Precept grant</t>
  </si>
  <si>
    <t>Ref</t>
  </si>
  <si>
    <t>Cleared</t>
  </si>
  <si>
    <t xml:space="preserve">Open  </t>
  </si>
  <si>
    <t>Space</t>
  </si>
  <si>
    <t>Clerk</t>
  </si>
  <si>
    <t>Micro grants</t>
  </si>
  <si>
    <t>Postage account</t>
  </si>
  <si>
    <t xml:space="preserve"> </t>
  </si>
  <si>
    <t xml:space="preserve">Mower - </t>
  </si>
  <si>
    <t>Chassinumber</t>
  </si>
  <si>
    <t>SimplicityRegent</t>
  </si>
  <si>
    <t xml:space="preserve">Camen mower insurance  </t>
  </si>
  <si>
    <t>Grant</t>
  </si>
  <si>
    <t>HP Envey 5540 Scanner printer</t>
  </si>
  <si>
    <t>Lawn Mower</t>
  </si>
  <si>
    <t>Donation</t>
  </si>
  <si>
    <t>Other receipts - Parish paths</t>
  </si>
  <si>
    <t>Other payments NALC grant expenditure</t>
  </si>
  <si>
    <t>(Replacement cost £1,800)</t>
  </si>
  <si>
    <t>clerk</t>
  </si>
  <si>
    <t xml:space="preserve">Check </t>
  </si>
  <si>
    <t>Salary</t>
  </si>
  <si>
    <t>Sundry</t>
  </si>
  <si>
    <t>Sales</t>
  </si>
  <si>
    <t>Particulars of Receipt</t>
  </si>
  <si>
    <t>Precept</t>
  </si>
  <si>
    <t>Vat</t>
  </si>
  <si>
    <t>?</t>
  </si>
  <si>
    <t>total</t>
  </si>
  <si>
    <t>Micro</t>
  </si>
  <si>
    <t xml:space="preserve">Parish </t>
  </si>
  <si>
    <t>Paths</t>
  </si>
  <si>
    <t>General</t>
  </si>
  <si>
    <t xml:space="preserve">Micro </t>
  </si>
  <si>
    <t xml:space="preserve">Lawn </t>
  </si>
  <si>
    <t>Mower</t>
  </si>
  <si>
    <t xml:space="preserve">Other </t>
  </si>
  <si>
    <t>NLC</t>
  </si>
  <si>
    <t>Micro Grant</t>
  </si>
  <si>
    <t>Spend</t>
  </si>
  <si>
    <t>31-03-17</t>
  </si>
  <si>
    <t>31-03-18</t>
  </si>
  <si>
    <t>31-03-19</t>
  </si>
  <si>
    <t>31-03-20</t>
  </si>
  <si>
    <t>31-03-21</t>
  </si>
  <si>
    <t>31-03-22</t>
  </si>
  <si>
    <t>Balance</t>
  </si>
  <si>
    <t>05/10/2018</t>
  </si>
  <si>
    <t>31-03-16</t>
  </si>
  <si>
    <t>Verge</t>
  </si>
  <si>
    <t>Grass</t>
  </si>
  <si>
    <t>Parish</t>
  </si>
  <si>
    <t>Spring</t>
  </si>
  <si>
    <t>in Bloom</t>
  </si>
  <si>
    <t>Covid</t>
  </si>
  <si>
    <t>Covid grant</t>
  </si>
  <si>
    <t>Gant</t>
  </si>
  <si>
    <t>Covid grants</t>
  </si>
  <si>
    <t>Parish paths</t>
  </si>
  <si>
    <t>Spring in Bloom</t>
  </si>
  <si>
    <t>Page 3</t>
  </si>
  <si>
    <t>Spring in</t>
  </si>
  <si>
    <t>Bloom</t>
  </si>
  <si>
    <t>B Whitley - plants</t>
  </si>
  <si>
    <t>HSBC</t>
  </si>
  <si>
    <t>Ehill</t>
  </si>
  <si>
    <t>Return</t>
  </si>
  <si>
    <t>Year Ended 31March 2023</t>
  </si>
  <si>
    <t>Receipts and Payments Account for the year ended 31 March 2023</t>
  </si>
  <si>
    <t>2023 / 2022</t>
  </si>
  <si>
    <t>Notes on the accounts for the year ended 31 March 2023</t>
  </si>
  <si>
    <t>Year ended 5 April 2023</t>
  </si>
  <si>
    <t>31-03-23</t>
  </si>
  <si>
    <t>HMRC</t>
  </si>
  <si>
    <t>ERNLLCA</t>
  </si>
  <si>
    <t>VisionICT</t>
  </si>
  <si>
    <t>Abosmans</t>
  </si>
  <si>
    <t>CWC(H)Ltd</t>
  </si>
  <si>
    <t>AJGallagher</t>
  </si>
  <si>
    <t>Insurance</t>
  </si>
  <si>
    <t>complete Weed</t>
  </si>
  <si>
    <t>DR</t>
  </si>
  <si>
    <t>N Ingleton</t>
  </si>
  <si>
    <t>Working from home</t>
  </si>
  <si>
    <t>Charges</t>
  </si>
  <si>
    <t>Vision ICT</t>
  </si>
  <si>
    <t>A Bosmans</t>
  </si>
  <si>
    <t>Internal Auditor</t>
  </si>
  <si>
    <t>Grass cutting</t>
  </si>
  <si>
    <t>Replace cheque 1047</t>
  </si>
  <si>
    <t>Website</t>
  </si>
  <si>
    <t>N Bailey</t>
  </si>
  <si>
    <t>AJ Gallagher</t>
  </si>
  <si>
    <t>K Stokell</t>
  </si>
  <si>
    <t>Plants</t>
  </si>
  <si>
    <t>Microgrant</t>
  </si>
  <si>
    <t>J Bramhill</t>
  </si>
  <si>
    <t>sale of mower</t>
  </si>
  <si>
    <t>P Lamplough</t>
  </si>
  <si>
    <t>RNS</t>
  </si>
  <si>
    <t>D.Lane</t>
  </si>
  <si>
    <t>Stationery</t>
  </si>
  <si>
    <t>Stationery &amp; printer carts</t>
  </si>
  <si>
    <t>Christmas Lights</t>
  </si>
  <si>
    <t>PAYE</t>
  </si>
  <si>
    <t>PC Peripherals Ltd</t>
  </si>
  <si>
    <t>Laptop Computer</t>
  </si>
  <si>
    <t>T.Moody</t>
  </si>
  <si>
    <t>Food-Carol Service</t>
  </si>
  <si>
    <t>E.Yorke</t>
  </si>
  <si>
    <t xml:space="preserve">           DR</t>
  </si>
  <si>
    <t>Eastoft Gardening</t>
  </si>
  <si>
    <t>Laptop Mouse</t>
  </si>
  <si>
    <t>N.Ingleton</t>
  </si>
  <si>
    <t>Backpay</t>
  </si>
  <si>
    <t>L.I.V.E.S</t>
  </si>
  <si>
    <t>Membership</t>
  </si>
  <si>
    <t>Office 365</t>
  </si>
  <si>
    <t xml:space="preserve">          DR</t>
  </si>
  <si>
    <t>David Lane 07717177157</t>
  </si>
  <si>
    <t>ITNetGeek Inv 0000001</t>
  </si>
  <si>
    <t>P.Fillingham</t>
  </si>
  <si>
    <t>P Fillingham</t>
  </si>
  <si>
    <t>Poppy Wreath RBL</t>
  </si>
  <si>
    <t>Starboard Systems Ltd</t>
  </si>
  <si>
    <t>Scribe Accounts Programme</t>
  </si>
  <si>
    <t xml:space="preserve">          DD</t>
  </si>
  <si>
    <t>ICO</t>
  </si>
  <si>
    <t>GDPR</t>
  </si>
  <si>
    <t>Sale of Mower</t>
  </si>
  <si>
    <t>Replaced</t>
  </si>
  <si>
    <t>Sold 23 May 2022</t>
  </si>
  <si>
    <t>Washinghall Lane</t>
  </si>
  <si>
    <t>Lawn</t>
  </si>
  <si>
    <t>Open</t>
  </si>
  <si>
    <t>2022/2023</t>
  </si>
  <si>
    <t>R.Burke</t>
  </si>
  <si>
    <t>D.L.Lane</t>
  </si>
  <si>
    <t>David Lane 07717 177157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</si>
</sst>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800]dddd\,\ mmmm\ dd\,\ yyyy"/>
  </numFmts>
  <fonts count="24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8"/>
      <name val="Arial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0"/>
      <color rgb="FFFF0000"/>
      <name val="Arial"/>
      <family val="2"/>
    </font>
    <font>
      <sz val="10"/>
      <color rgb="FF0033CC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33CC"/>
      <name val="Arial"/>
      <family val="2"/>
    </font>
    <font>
      <b/>
      <sz val="16"/>
      <name val="RBaguet Script"/>
    </font>
    <font>
      <b/>
      <sz val="12"/>
      <name val="Baguet Script"/>
    </font>
  </fonts>
  <fills count="3">
    <fill>
      <patternFill patternType="none"/>
    </fill>
    <fill>
      <patternFill patternType="gray125"/>
    </fill>
    <fill>
      <patternFill patternType="lightGray">
        <fgColor indexed="8"/>
        <bgColor indexed="9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14" fontId="0" fillId="0" borderId="0" xfId="0" applyNumberFormat="1"/>
    <xf numFmtId="0" fontId="3" fillId="0" borderId="0" xfId="0" applyFont="1"/>
    <xf numFmtId="1" fontId="0" fillId="0" borderId="0" xfId="0" applyNumberFormat="1"/>
    <xf numFmtId="2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0" fontId="6" fillId="2" borderId="3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6" fillId="2" borderId="6" xfId="0" applyFont="1" applyFill="1" applyBorder="1"/>
    <xf numFmtId="0" fontId="2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6" fillId="2" borderId="7" xfId="0" applyFont="1" applyFill="1" applyBorder="1"/>
    <xf numFmtId="0" fontId="7" fillId="2" borderId="0" xfId="0" applyFont="1" applyFill="1" applyProtection="1">
      <protection locked="0"/>
    </xf>
    <xf numFmtId="0" fontId="7" fillId="2" borderId="0" xfId="0" applyFont="1" applyFill="1"/>
    <xf numFmtId="0" fontId="6" fillId="0" borderId="6" xfId="0" applyFont="1" applyBorder="1"/>
    <xf numFmtId="0" fontId="6" fillId="0" borderId="0" xfId="0" applyFont="1"/>
    <xf numFmtId="0" fontId="6" fillId="0" borderId="7" xfId="0" applyFont="1" applyBorder="1"/>
    <xf numFmtId="0" fontId="7" fillId="0" borderId="0" xfId="0" applyFont="1"/>
    <xf numFmtId="0" fontId="6" fillId="0" borderId="0" xfId="0" applyFont="1" applyProtection="1">
      <protection locked="0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/>
    <xf numFmtId="0" fontId="6" fillId="0" borderId="0" xfId="0" quotePrefix="1" applyFont="1"/>
    <xf numFmtId="4" fontId="6" fillId="0" borderId="1" xfId="0" applyNumberFormat="1" applyFont="1" applyBorder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4" fontId="6" fillId="0" borderId="1" xfId="0" applyNumberFormat="1" applyFont="1" applyBorder="1"/>
    <xf numFmtId="4" fontId="6" fillId="0" borderId="2" xfId="0" applyNumberFormat="1" applyFont="1" applyBorder="1"/>
    <xf numFmtId="0" fontId="6" fillId="0" borderId="0" xfId="0" applyFont="1" applyAlignment="1">
      <alignment horizontal="left"/>
    </xf>
    <xf numFmtId="0" fontId="8" fillId="0" borderId="0" xfId="0" applyFont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5" fillId="2" borderId="0" xfId="0" applyFont="1" applyFill="1"/>
    <xf numFmtId="0" fontId="7" fillId="0" borderId="0" xfId="0" applyFont="1" applyProtection="1">
      <protection locked="0"/>
    </xf>
    <xf numFmtId="2" fontId="6" fillId="0" borderId="0" xfId="0" applyNumberFormat="1" applyFont="1" applyProtection="1">
      <protection locked="0"/>
    </xf>
    <xf numFmtId="0" fontId="6" fillId="0" borderId="0" xfId="0" quotePrefix="1" applyFont="1" applyProtection="1">
      <protection locked="0"/>
    </xf>
    <xf numFmtId="0" fontId="5" fillId="0" borderId="0" xfId="0" applyFont="1" applyProtection="1">
      <protection locked="0"/>
    </xf>
    <xf numFmtId="0" fontId="6" fillId="0" borderId="2" xfId="0" applyFont="1" applyBorder="1" applyProtection="1">
      <protection locked="0"/>
    </xf>
    <xf numFmtId="2" fontId="9" fillId="0" borderId="0" xfId="0" applyNumberFormat="1" applyFont="1" applyProtection="1">
      <protection locked="0"/>
    </xf>
    <xf numFmtId="2" fontId="6" fillId="0" borderId="2" xfId="0" applyNumberFormat="1" applyFont="1" applyBorder="1" applyProtection="1">
      <protection locked="0"/>
    </xf>
    <xf numFmtId="15" fontId="6" fillId="0" borderId="0" xfId="0" applyNumberFormat="1" applyFont="1" applyProtection="1">
      <protection locked="0"/>
    </xf>
    <xf numFmtId="14" fontId="6" fillId="0" borderId="0" xfId="0" applyNumberFormat="1" applyFont="1" applyProtection="1">
      <protection locked="0"/>
    </xf>
    <xf numFmtId="2" fontId="6" fillId="0" borderId="1" xfId="0" applyNumberFormat="1" applyFont="1" applyBorder="1" applyProtection="1">
      <protection locked="0"/>
    </xf>
    <xf numFmtId="2" fontId="6" fillId="0" borderId="0" xfId="0" quotePrefix="1" applyNumberFormat="1" applyFont="1" applyAlignment="1" applyProtection="1">
      <alignment horizontal="right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4" fontId="6" fillId="0" borderId="0" xfId="0" applyNumberFormat="1" applyFont="1" applyAlignment="1" applyProtection="1">
      <alignment horizontal="right"/>
      <protection locked="0"/>
    </xf>
    <xf numFmtId="0" fontId="1" fillId="0" borderId="0" xfId="0" quotePrefix="1" applyFont="1" applyAlignment="1">
      <alignment horizontal="center"/>
    </xf>
    <xf numFmtId="2" fontId="9" fillId="0" borderId="2" xfId="0" applyNumberFormat="1" applyFont="1" applyBorder="1" applyProtection="1">
      <protection locked="0"/>
    </xf>
    <xf numFmtId="2" fontId="8" fillId="0" borderId="0" xfId="0" applyNumberFormat="1" applyFont="1"/>
    <xf numFmtId="49" fontId="8" fillId="0" borderId="0" xfId="0" quotePrefix="1" applyNumberFormat="1" applyFont="1" applyProtection="1">
      <protection locked="0"/>
    </xf>
    <xf numFmtId="0" fontId="8" fillId="0" borderId="0" xfId="0" applyFont="1" applyProtection="1">
      <protection locked="0"/>
    </xf>
    <xf numFmtId="14" fontId="8" fillId="0" borderId="0" xfId="0" applyNumberFormat="1" applyFont="1" applyProtection="1">
      <protection locked="0"/>
    </xf>
    <xf numFmtId="2" fontId="1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center"/>
    </xf>
    <xf numFmtId="164" fontId="0" fillId="0" borderId="0" xfId="0" quotePrefix="1" applyNumberFormat="1" applyProtection="1">
      <protection locked="0"/>
    </xf>
    <xf numFmtId="4" fontId="0" fillId="0" borderId="0" xfId="0" applyNumberFormat="1"/>
    <xf numFmtId="0" fontId="0" fillId="0" borderId="1" xfId="0" applyBorder="1"/>
    <xf numFmtId="2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2" fontId="8" fillId="0" borderId="0" xfId="0" applyNumberFormat="1" applyFont="1" applyAlignment="1">
      <alignment horizontal="center"/>
    </xf>
    <xf numFmtId="1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4" fontId="6" fillId="0" borderId="0" xfId="0" applyNumberFormat="1" applyFont="1" applyProtection="1">
      <protection locked="0"/>
    </xf>
    <xf numFmtId="2" fontId="8" fillId="0" borderId="0" xfId="0" applyNumberFormat="1" applyFont="1" applyProtection="1">
      <protection locked="0"/>
    </xf>
    <xf numFmtId="164" fontId="8" fillId="0" borderId="0" xfId="0" applyNumberFormat="1" applyFont="1" applyAlignment="1">
      <alignment horizontal="center"/>
    </xf>
    <xf numFmtId="4" fontId="6" fillId="0" borderId="1" xfId="0" applyNumberFormat="1" applyFont="1" applyBorder="1" applyProtection="1">
      <protection locked="0"/>
    </xf>
    <xf numFmtId="4" fontId="6" fillId="0" borderId="2" xfId="0" applyNumberFormat="1" applyFont="1" applyBorder="1" applyProtection="1">
      <protection locked="0"/>
    </xf>
    <xf numFmtId="0" fontId="0" fillId="0" borderId="0" xfId="0" applyAlignment="1">
      <alignment horizontal="center"/>
    </xf>
    <xf numFmtId="0" fontId="0" fillId="0" borderId="6" xfId="0" applyBorder="1"/>
    <xf numFmtId="164" fontId="8" fillId="0" borderId="0" xfId="0" quotePrefix="1" applyNumberFormat="1" applyFont="1" applyProtection="1">
      <protection locked="0"/>
    </xf>
    <xf numFmtId="165" fontId="11" fillId="0" borderId="0" xfId="0" quotePrefix="1" applyNumberFormat="1" applyFont="1" applyProtection="1">
      <protection locked="0"/>
    </xf>
    <xf numFmtId="1" fontId="11" fillId="0" borderId="0" xfId="0" quotePrefix="1" applyNumberFormat="1" applyFont="1" applyAlignment="1" applyProtection="1">
      <alignment horizontal="right"/>
      <protection locked="0"/>
    </xf>
    <xf numFmtId="1" fontId="11" fillId="0" borderId="0" xfId="0" applyNumberFormat="1" applyFont="1" applyProtection="1">
      <protection locked="0"/>
    </xf>
    <xf numFmtId="1" fontId="8" fillId="0" borderId="0" xfId="0" applyNumberFormat="1" applyFont="1" applyProtection="1">
      <protection locked="0"/>
    </xf>
    <xf numFmtId="14" fontId="10" fillId="0" borderId="0" xfId="0" applyNumberFormat="1" applyFont="1" applyProtection="1">
      <protection locked="0"/>
    </xf>
    <xf numFmtId="0" fontId="10" fillId="0" borderId="0" xfId="0" applyFont="1" applyProtection="1">
      <protection locked="0"/>
    </xf>
    <xf numFmtId="0" fontId="11" fillId="0" borderId="0" xfId="0" quotePrefix="1" applyFont="1" applyProtection="1">
      <protection locked="0"/>
    </xf>
    <xf numFmtId="2" fontId="11" fillId="0" borderId="0" xfId="0" applyNumberFormat="1" applyFont="1" applyProtection="1">
      <protection locked="0"/>
    </xf>
    <xf numFmtId="2" fontId="12" fillId="0" borderId="0" xfId="0" applyNumberFormat="1" applyFont="1"/>
    <xf numFmtId="1" fontId="8" fillId="0" borderId="0" xfId="0" applyNumberFormat="1" applyFont="1" applyAlignment="1" applyProtection="1">
      <alignment horizontal="right"/>
      <protection locked="0"/>
    </xf>
    <xf numFmtId="2" fontId="8" fillId="0" borderId="0" xfId="0" quotePrefix="1" applyNumberFormat="1" applyFont="1" applyProtection="1">
      <protection locked="0"/>
    </xf>
    <xf numFmtId="164" fontId="11" fillId="0" borderId="0" xfId="0" quotePrefix="1" applyNumberFormat="1" applyFont="1" applyProtection="1">
      <protection locked="0"/>
    </xf>
    <xf numFmtId="1" fontId="10" fillId="0" borderId="0" xfId="0" applyNumberFormat="1" applyFont="1" applyProtection="1">
      <protection locked="0"/>
    </xf>
    <xf numFmtId="2" fontId="11" fillId="0" borderId="0" xfId="0" quotePrefix="1" applyNumberFormat="1" applyFont="1" applyAlignment="1" applyProtection="1">
      <alignment horizontal="center"/>
      <protection locked="0"/>
    </xf>
    <xf numFmtId="2" fontId="0" fillId="0" borderId="0" xfId="0" quotePrefix="1" applyNumberFormat="1"/>
    <xf numFmtId="14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1" fontId="8" fillId="0" borderId="0" xfId="0" quotePrefix="1" applyNumberFormat="1" applyFont="1" applyProtection="1">
      <protection locked="0"/>
    </xf>
    <xf numFmtId="2" fontId="13" fillId="0" borderId="0" xfId="0" applyNumberFormat="1" applyFont="1"/>
    <xf numFmtId="0" fontId="0" fillId="0" borderId="8" xfId="0" applyBorder="1"/>
    <xf numFmtId="0" fontId="0" fillId="0" borderId="9" xfId="0" applyBorder="1"/>
    <xf numFmtId="2" fontId="0" fillId="0" borderId="9" xfId="0" applyNumberFormat="1" applyBorder="1"/>
    <xf numFmtId="2" fontId="0" fillId="0" borderId="0" xfId="0" applyNumberFormat="1" applyAlignment="1">
      <alignment horizontal="center"/>
    </xf>
    <xf numFmtId="0" fontId="0" fillId="0" borderId="3" xfId="0" applyBorder="1"/>
    <xf numFmtId="0" fontId="0" fillId="0" borderId="4" xfId="0" applyBorder="1"/>
    <xf numFmtId="0" fontId="1" fillId="0" borderId="4" xfId="0" applyFont="1" applyBorder="1"/>
    <xf numFmtId="2" fontId="0" fillId="0" borderId="4" xfId="0" applyNumberFormat="1" applyBorder="1"/>
    <xf numFmtId="2" fontId="0" fillId="0" borderId="5" xfId="0" applyNumberFormat="1" applyBorder="1"/>
    <xf numFmtId="2" fontId="1" fillId="0" borderId="7" xfId="0" applyNumberFormat="1" applyFont="1" applyBorder="1" applyAlignment="1">
      <alignment horizontal="center"/>
    </xf>
    <xf numFmtId="2" fontId="1" fillId="0" borderId="0" xfId="0" quotePrefix="1" applyNumberFormat="1" applyFont="1" applyAlignment="1">
      <alignment horizontal="center"/>
    </xf>
    <xf numFmtId="0" fontId="10" fillId="0" borderId="0" xfId="0" applyFont="1"/>
    <xf numFmtId="2" fontId="10" fillId="0" borderId="0" xfId="0" applyNumberFormat="1" applyFont="1"/>
    <xf numFmtId="2" fontId="10" fillId="0" borderId="7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2" fontId="14" fillId="0" borderId="0" xfId="0" applyNumberFormat="1" applyFont="1"/>
    <xf numFmtId="2" fontId="10" fillId="0" borderId="1" xfId="0" applyNumberFormat="1" applyFont="1" applyBorder="1"/>
    <xf numFmtId="14" fontId="10" fillId="0" borderId="0" xfId="0" quotePrefix="1" applyNumberFormat="1" applyFont="1" applyAlignment="1" applyProtection="1">
      <alignment horizontal="right"/>
      <protection locked="0"/>
    </xf>
    <xf numFmtId="0" fontId="8" fillId="0" borderId="0" xfId="0" quotePrefix="1" applyFont="1" applyProtection="1">
      <protection locked="0"/>
    </xf>
    <xf numFmtId="14" fontId="10" fillId="0" borderId="0" xfId="0" applyNumberFormat="1" applyFont="1"/>
    <xf numFmtId="2" fontId="10" fillId="0" borderId="11" xfId="0" applyNumberFormat="1" applyFont="1" applyBorder="1"/>
    <xf numFmtId="2" fontId="10" fillId="0" borderId="7" xfId="0" applyNumberFormat="1" applyFont="1" applyBorder="1"/>
    <xf numFmtId="2" fontId="15" fillId="0" borderId="7" xfId="0" applyNumberFormat="1" applyFont="1" applyBorder="1"/>
    <xf numFmtId="0" fontId="10" fillId="0" borderId="9" xfId="0" applyFont="1" applyBorder="1"/>
    <xf numFmtId="2" fontId="10" fillId="0" borderId="9" xfId="0" applyNumberFormat="1" applyFont="1" applyBorder="1"/>
    <xf numFmtId="2" fontId="10" fillId="0" borderId="2" xfId="0" applyNumberFormat="1" applyFont="1" applyBorder="1"/>
    <xf numFmtId="2" fontId="10" fillId="0" borderId="10" xfId="0" applyNumberFormat="1" applyFont="1" applyBorder="1"/>
    <xf numFmtId="2" fontId="8" fillId="0" borderId="0" xfId="0" quotePrefix="1" applyNumberFormat="1" applyFont="1" applyAlignment="1" applyProtection="1">
      <alignment horizontal="right"/>
      <protection locked="0"/>
    </xf>
    <xf numFmtId="2" fontId="16" fillId="0" borderId="0" xfId="0" applyNumberFormat="1" applyFont="1" applyAlignment="1">
      <alignment horizontal="right"/>
    </xf>
    <xf numFmtId="2" fontId="0" fillId="0" borderId="0" xfId="0" applyNumberFormat="1" applyAlignment="1">
      <alignment horizontal="right"/>
    </xf>
    <xf numFmtId="2" fontId="0" fillId="0" borderId="0" xfId="0" applyNumberFormat="1" applyAlignment="1" applyProtection="1">
      <alignment horizontal="right"/>
      <protection locked="0"/>
    </xf>
    <xf numFmtId="2" fontId="16" fillId="0" borderId="0" xfId="0" applyNumberFormat="1" applyFont="1" applyAlignment="1" applyProtection="1">
      <alignment horizontal="right"/>
      <protection locked="0"/>
    </xf>
    <xf numFmtId="2" fontId="0" fillId="0" borderId="1" xfId="0" applyNumberFormat="1" applyBorder="1" applyAlignment="1">
      <alignment horizontal="right"/>
    </xf>
    <xf numFmtId="2" fontId="16" fillId="0" borderId="0" xfId="0" applyNumberFormat="1" applyFont="1"/>
    <xf numFmtId="2" fontId="16" fillId="0" borderId="1" xfId="0" applyNumberFormat="1" applyFont="1" applyBorder="1" applyAlignment="1">
      <alignment horizontal="right"/>
    </xf>
    <xf numFmtId="0" fontId="1" fillId="0" borderId="0" xfId="0" quotePrefix="1" applyFont="1"/>
    <xf numFmtId="164" fontId="8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2" fontId="17" fillId="0" borderId="0" xfId="0" quotePrefix="1" applyNumberFormat="1" applyFont="1" applyProtection="1">
      <protection locked="0"/>
    </xf>
    <xf numFmtId="2" fontId="17" fillId="0" borderId="0" xfId="0" applyNumberFormat="1" applyFont="1" applyProtection="1">
      <protection locked="0"/>
    </xf>
    <xf numFmtId="1" fontId="0" fillId="0" borderId="0" xfId="0" applyNumberFormat="1" applyAlignment="1">
      <alignment horizontal="right"/>
    </xf>
    <xf numFmtId="1" fontId="0" fillId="0" borderId="0" xfId="0" applyNumberFormat="1" applyProtection="1">
      <protection locked="0"/>
    </xf>
    <xf numFmtId="2" fontId="18" fillId="0" borderId="0" xfId="0" applyNumberFormat="1" applyFont="1" applyAlignment="1">
      <alignment horizontal="right"/>
    </xf>
    <xf numFmtId="2" fontId="18" fillId="0" borderId="0" xfId="0" applyNumberFormat="1" applyFont="1"/>
    <xf numFmtId="2" fontId="19" fillId="0" borderId="0" xfId="0" applyNumberFormat="1" applyFont="1" applyProtection="1">
      <protection locked="0"/>
    </xf>
    <xf numFmtId="2" fontId="8" fillId="0" borderId="1" xfId="0" applyNumberFormat="1" applyFont="1" applyBorder="1" applyProtection="1">
      <protection locked="0"/>
    </xf>
    <xf numFmtId="2" fontId="20" fillId="0" borderId="0" xfId="0" applyNumberFormat="1" applyFont="1" applyProtection="1">
      <protection locked="0"/>
    </xf>
    <xf numFmtId="2" fontId="8" fillId="0" borderId="2" xfId="0" applyNumberFormat="1" applyFont="1" applyBorder="1" applyProtection="1">
      <protection locked="0"/>
    </xf>
    <xf numFmtId="2" fontId="11" fillId="0" borderId="0" xfId="0" quotePrefix="1" applyNumberFormat="1" applyFont="1" applyProtection="1">
      <protection locked="0"/>
    </xf>
    <xf numFmtId="0" fontId="21" fillId="0" borderId="0" xfId="0" applyFont="1"/>
    <xf numFmtId="2" fontId="0" fillId="0" borderId="7" xfId="0" applyNumberFormat="1" applyBorder="1"/>
    <xf numFmtId="1" fontId="11" fillId="0" borderId="0" xfId="0" applyNumberFormat="1" applyFont="1" applyAlignment="1" applyProtection="1">
      <alignment horizontal="right"/>
      <protection locked="0"/>
    </xf>
    <xf numFmtId="15" fontId="6" fillId="0" borderId="0" xfId="0" quotePrefix="1" applyNumberFormat="1" applyFont="1" applyProtection="1">
      <protection locked="0"/>
    </xf>
    <xf numFmtId="14" fontId="6" fillId="0" borderId="0" xfId="0" quotePrefix="1" applyNumberFormat="1" applyFont="1" applyProtection="1">
      <protection locked="0"/>
    </xf>
    <xf numFmtId="0" fontId="22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62"/>
  <sheetViews>
    <sheetView tabSelected="1" topLeftCell="A14" zoomScale="130" zoomScaleNormal="130" workbookViewId="0">
      <selection activeCell="R57" sqref="R57"/>
    </sheetView>
  </sheetViews>
  <sheetFormatPr defaultRowHeight="13.2"/>
  <cols>
    <col min="2" max="3" width="0.88671875" customWidth="1"/>
    <col min="4" max="8" width="8.33203125" customWidth="1"/>
    <col min="9" max="9" width="2.44140625" customWidth="1"/>
    <col min="10" max="10" width="10.6640625" customWidth="1"/>
    <col min="11" max="11" width="0.88671875" customWidth="1"/>
    <col min="12" max="12" width="11.6640625" customWidth="1"/>
    <col min="13" max="13" width="2.88671875" customWidth="1"/>
    <col min="14" max="14" width="10.6640625" customWidth="1"/>
    <col min="15" max="15" width="1" customWidth="1"/>
    <col min="16" max="16" width="11.44140625" customWidth="1"/>
    <col min="17" max="17" width="0.88671875" customWidth="1"/>
  </cols>
  <sheetData>
    <row r="3" spans="2:17" ht="13.8" thickBot="1"/>
    <row r="4" spans="2:17" ht="6.9" customHeight="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2:17" ht="17.399999999999999">
      <c r="B5" s="13"/>
      <c r="C5" s="14" t="s">
        <v>10</v>
      </c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 t="s">
        <v>11</v>
      </c>
      <c r="Q5" s="17"/>
    </row>
    <row r="6" spans="2:17" ht="6.9" customHeight="1">
      <c r="B6" s="1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7"/>
    </row>
    <row r="7" spans="2:17" ht="17.399999999999999">
      <c r="B7" s="13"/>
      <c r="C7" s="51" t="s">
        <v>142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7"/>
    </row>
    <row r="8" spans="2:17" ht="6.9" customHeight="1">
      <c r="B8" s="13"/>
      <c r="C8" s="1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7"/>
    </row>
    <row r="9" spans="2:17" ht="6.9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</row>
    <row r="10" spans="2:17" ht="15.6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3">
        <v>2023</v>
      </c>
      <c r="M10" s="24"/>
      <c r="N10" s="21"/>
      <c r="O10" s="21"/>
      <c r="P10" s="23">
        <v>2022</v>
      </c>
      <c r="Q10" s="22"/>
    </row>
    <row r="11" spans="2:17" ht="15.6">
      <c r="B11" s="20"/>
      <c r="C11" s="23" t="s">
        <v>12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2"/>
    </row>
    <row r="12" spans="2:17" ht="6.9" customHeight="1">
      <c r="B12" s="20"/>
      <c r="C12" s="23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/>
    </row>
    <row r="13" spans="2:17" ht="15">
      <c r="B13" s="20"/>
      <c r="C13" s="21"/>
      <c r="D13" s="21" t="s">
        <v>13</v>
      </c>
      <c r="E13" s="21"/>
      <c r="F13" s="21"/>
      <c r="G13" s="21"/>
      <c r="H13" s="21"/>
      <c r="I13" s="21"/>
      <c r="J13" s="25"/>
      <c r="K13" s="25"/>
      <c r="L13" s="25">
        <v>5750</v>
      </c>
      <c r="M13" s="26"/>
      <c r="N13" s="25"/>
      <c r="O13" s="25"/>
      <c r="P13" s="25">
        <v>5500</v>
      </c>
      <c r="Q13" s="22"/>
    </row>
    <row r="14" spans="2:17" ht="15">
      <c r="B14" s="20"/>
      <c r="C14" s="21"/>
      <c r="D14" s="21" t="s">
        <v>73</v>
      </c>
      <c r="E14" s="21"/>
      <c r="F14" s="21"/>
      <c r="G14" s="21"/>
      <c r="H14" s="21"/>
      <c r="I14" s="21"/>
      <c r="J14" s="25"/>
      <c r="K14" s="25"/>
      <c r="L14" s="25">
        <v>0</v>
      </c>
      <c r="M14" s="26"/>
      <c r="N14" s="25"/>
      <c r="O14" s="25"/>
      <c r="P14" s="25">
        <v>193</v>
      </c>
      <c r="Q14" s="22"/>
    </row>
    <row r="15" spans="2:17" ht="15">
      <c r="B15" s="20"/>
      <c r="C15" s="21"/>
      <c r="D15" s="21" t="s">
        <v>14</v>
      </c>
      <c r="E15" s="21"/>
      <c r="F15" s="21"/>
      <c r="G15" s="21"/>
      <c r="H15" s="21"/>
      <c r="I15" s="21"/>
      <c r="J15" s="25"/>
      <c r="K15" s="25"/>
      <c r="L15" s="25">
        <f>CashBook!O126</f>
        <v>3.68</v>
      </c>
      <c r="M15" s="26"/>
      <c r="N15" s="25"/>
      <c r="O15" s="25"/>
      <c r="P15" s="25">
        <v>0.14000000000000001</v>
      </c>
      <c r="Q15" s="22"/>
    </row>
    <row r="16" spans="2:17" ht="15">
      <c r="B16" s="20"/>
      <c r="C16" s="21"/>
      <c r="D16" s="21" t="s">
        <v>68</v>
      </c>
      <c r="E16" s="21"/>
      <c r="F16" s="21"/>
      <c r="G16" s="21"/>
      <c r="H16" s="21"/>
      <c r="I16" s="21"/>
      <c r="J16" s="25"/>
      <c r="K16" s="25"/>
      <c r="L16" s="25">
        <f>CashBook!P126</f>
        <v>1200</v>
      </c>
      <c r="M16" s="26"/>
      <c r="N16" s="25"/>
      <c r="O16" s="25"/>
      <c r="P16" s="25">
        <v>300</v>
      </c>
      <c r="Q16" s="22"/>
    </row>
    <row r="17" spans="2:19" ht="15">
      <c r="B17" s="20"/>
      <c r="C17" s="21"/>
      <c r="D17" s="21" t="s">
        <v>129</v>
      </c>
      <c r="E17" s="21"/>
      <c r="F17" s="21"/>
      <c r="G17" s="21"/>
      <c r="H17" s="21"/>
      <c r="I17" s="21"/>
      <c r="J17" s="25"/>
      <c r="K17" s="25"/>
      <c r="L17" s="25">
        <f>CashBook!Q126</f>
        <v>0</v>
      </c>
      <c r="M17" s="26"/>
      <c r="N17" s="25"/>
      <c r="O17" s="25"/>
      <c r="P17" s="25">
        <v>0</v>
      </c>
      <c r="Q17" s="22"/>
    </row>
    <row r="18" spans="2:19" ht="15">
      <c r="B18" s="20"/>
      <c r="C18" s="21"/>
      <c r="D18" s="21" t="s">
        <v>90</v>
      </c>
      <c r="E18" s="21"/>
      <c r="F18" s="21"/>
      <c r="G18" s="21"/>
      <c r="H18" s="21"/>
      <c r="I18" s="21"/>
      <c r="J18" s="25"/>
      <c r="K18" s="25"/>
      <c r="L18" s="25">
        <f>CashBook!R126</f>
        <v>156</v>
      </c>
      <c r="M18" s="26"/>
      <c r="N18" s="25"/>
      <c r="O18" s="25"/>
      <c r="P18" s="25">
        <v>312</v>
      </c>
      <c r="Q18" s="22"/>
    </row>
    <row r="19" spans="2:19" ht="15">
      <c r="B19" s="20"/>
      <c r="C19" s="21"/>
      <c r="D19" s="21" t="s">
        <v>64</v>
      </c>
      <c r="E19" s="21"/>
      <c r="F19" s="21"/>
      <c r="G19" s="21"/>
      <c r="H19" s="21"/>
      <c r="I19" s="21"/>
      <c r="J19" s="25"/>
      <c r="K19" s="25"/>
      <c r="L19" s="25">
        <f>CashBook!S126</f>
        <v>2708</v>
      </c>
      <c r="M19" s="26"/>
      <c r="N19" s="25"/>
      <c r="O19" s="25"/>
      <c r="P19" s="25">
        <v>2552</v>
      </c>
      <c r="Q19" s="22"/>
    </row>
    <row r="20" spans="2:19" ht="15">
      <c r="B20" s="20"/>
      <c r="C20" s="21"/>
      <c r="D20" s="21" t="s">
        <v>21</v>
      </c>
      <c r="E20" s="21"/>
      <c r="F20" s="21"/>
      <c r="G20" s="21"/>
      <c r="H20" s="21"/>
      <c r="I20" s="21"/>
      <c r="J20" s="25"/>
      <c r="K20" s="25"/>
      <c r="L20" s="25">
        <f>CashBook!T126</f>
        <v>0</v>
      </c>
      <c r="M20" s="26"/>
      <c r="N20" s="25"/>
      <c r="O20" s="25"/>
      <c r="P20" s="25">
        <v>0</v>
      </c>
      <c r="Q20" s="22"/>
    </row>
    <row r="21" spans="2:19" ht="15">
      <c r="B21" s="20"/>
      <c r="C21" s="21"/>
      <c r="D21" s="21" t="s">
        <v>96</v>
      </c>
      <c r="E21" s="21" t="s">
        <v>203</v>
      </c>
      <c r="F21" s="21"/>
      <c r="G21" s="27"/>
      <c r="H21" s="21"/>
      <c r="I21" s="21"/>
      <c r="J21" s="25"/>
      <c r="K21" s="25"/>
      <c r="L21" s="25">
        <f>CashBook!U126</f>
        <v>1150</v>
      </c>
      <c r="M21" s="26"/>
      <c r="N21" s="25"/>
      <c r="O21" s="25"/>
      <c r="P21" s="25">
        <v>0</v>
      </c>
      <c r="Q21" s="22"/>
    </row>
    <row r="22" spans="2:19" ht="15">
      <c r="B22" s="20"/>
      <c r="C22" s="21"/>
      <c r="D22" s="21" t="s">
        <v>15</v>
      </c>
      <c r="E22" s="21"/>
      <c r="F22" s="21"/>
      <c r="G22" s="27" t="s">
        <v>143</v>
      </c>
      <c r="H22" s="27"/>
      <c r="I22" s="21"/>
      <c r="J22" s="25"/>
      <c r="K22" s="25"/>
      <c r="L22" s="54">
        <f>CashBook!V126</f>
        <v>576.78</v>
      </c>
      <c r="M22" s="26"/>
      <c r="N22" s="25"/>
      <c r="O22" s="25"/>
      <c r="P22" s="25">
        <v>579.86</v>
      </c>
      <c r="Q22" s="22"/>
    </row>
    <row r="23" spans="2:19" ht="15">
      <c r="B23" s="20"/>
      <c r="C23" s="21"/>
      <c r="D23" s="27" t="s">
        <v>133</v>
      </c>
      <c r="E23" s="21"/>
      <c r="F23" s="21"/>
      <c r="G23" s="27"/>
      <c r="H23" s="27"/>
      <c r="I23" s="21"/>
      <c r="J23" s="25"/>
      <c r="K23" s="25"/>
      <c r="L23" s="54">
        <f>CashBook!W126</f>
        <v>102.12</v>
      </c>
      <c r="M23" s="26"/>
      <c r="N23" s="25"/>
      <c r="O23" s="25"/>
      <c r="P23" s="25">
        <v>0</v>
      </c>
      <c r="Q23" s="22"/>
    </row>
    <row r="24" spans="2:19" ht="15">
      <c r="B24" s="20"/>
      <c r="C24" s="21"/>
      <c r="D24" s="27"/>
      <c r="E24" s="21"/>
      <c r="F24" s="21"/>
      <c r="G24" s="27"/>
      <c r="H24" s="27"/>
      <c r="I24" s="21"/>
      <c r="J24" s="25"/>
      <c r="K24" s="25"/>
      <c r="L24" s="54"/>
      <c r="M24" s="26"/>
      <c r="N24" s="25"/>
      <c r="O24" s="25"/>
      <c r="P24" s="54"/>
      <c r="Q24" s="22"/>
    </row>
    <row r="25" spans="2:19" ht="6.9" customHeight="1">
      <c r="B25" s="20"/>
      <c r="C25" s="21"/>
      <c r="D25" s="21"/>
      <c r="E25" s="21"/>
      <c r="F25" s="21"/>
      <c r="G25" s="21"/>
      <c r="H25" s="21"/>
      <c r="I25" s="21"/>
      <c r="J25" s="25"/>
      <c r="K25" s="25"/>
      <c r="L25" s="28"/>
      <c r="M25" s="26"/>
      <c r="N25" s="25"/>
      <c r="O25" s="25"/>
      <c r="P25" s="28"/>
      <c r="Q25" s="22"/>
    </row>
    <row r="26" spans="2:19" ht="6.9" customHeight="1">
      <c r="B26" s="20"/>
      <c r="C26" s="21"/>
      <c r="D26" s="21"/>
      <c r="E26" s="21"/>
      <c r="F26" s="21"/>
      <c r="G26" s="21"/>
      <c r="H26" s="21"/>
      <c r="I26" s="21"/>
      <c r="J26" s="25"/>
      <c r="K26" s="25"/>
      <c r="L26" s="25"/>
      <c r="M26" s="26"/>
      <c r="N26" s="25"/>
      <c r="O26" s="25"/>
      <c r="P26" s="25"/>
      <c r="Q26" s="22"/>
    </row>
    <row r="27" spans="2:19" ht="15">
      <c r="B27" s="20"/>
      <c r="C27" s="21"/>
      <c r="D27" s="21"/>
      <c r="E27" s="21"/>
      <c r="F27" s="21"/>
      <c r="G27" s="21"/>
      <c r="H27" s="21"/>
      <c r="I27" s="21"/>
      <c r="J27" s="25"/>
      <c r="K27" s="25"/>
      <c r="L27" s="25">
        <f>SUM(L12:L25)</f>
        <v>11646.580000000002</v>
      </c>
      <c r="M27" s="26"/>
      <c r="N27" s="25"/>
      <c r="O27" s="25"/>
      <c r="P27" s="25">
        <f>SUM(P12:P25)</f>
        <v>9437</v>
      </c>
      <c r="Q27" s="22"/>
      <c r="S27">
        <v>9163.31</v>
      </c>
    </row>
    <row r="28" spans="2:19" ht="6.9" customHeight="1">
      <c r="B28" s="20"/>
      <c r="C28" s="21"/>
      <c r="D28" s="21"/>
      <c r="E28" s="21"/>
      <c r="F28" s="21"/>
      <c r="G28" s="21"/>
      <c r="H28" s="21"/>
      <c r="I28" s="21"/>
      <c r="J28" s="25"/>
      <c r="K28" s="25"/>
      <c r="L28" s="25"/>
      <c r="M28" s="26"/>
      <c r="N28" s="25"/>
      <c r="O28" s="25"/>
      <c r="P28" s="25"/>
      <c r="Q28" s="22"/>
    </row>
    <row r="29" spans="2:19" ht="15.6">
      <c r="B29" s="20"/>
      <c r="C29" s="23" t="s">
        <v>16</v>
      </c>
      <c r="D29" s="21"/>
      <c r="E29" s="21"/>
      <c r="F29" s="21"/>
      <c r="G29" s="21"/>
      <c r="H29" s="21"/>
      <c r="I29" s="21"/>
      <c r="J29" s="25"/>
      <c r="K29" s="25"/>
      <c r="L29" s="25"/>
      <c r="M29" s="26"/>
      <c r="N29" s="25"/>
      <c r="O29" s="25"/>
      <c r="P29" s="25"/>
      <c r="Q29" s="22"/>
    </row>
    <row r="30" spans="2:19" ht="6.9" customHeight="1">
      <c r="B30" s="20"/>
      <c r="C30" s="23"/>
      <c r="D30" s="21"/>
      <c r="E30" s="21"/>
      <c r="F30" s="21"/>
      <c r="G30" s="21"/>
      <c r="H30" s="21"/>
      <c r="I30" s="21"/>
      <c r="J30" s="25"/>
      <c r="K30" s="25"/>
      <c r="L30" s="25"/>
      <c r="M30" s="26"/>
      <c r="N30" s="25"/>
      <c r="O30" s="25"/>
      <c r="P30" s="25"/>
      <c r="Q30" s="22"/>
    </row>
    <row r="31" spans="2:19" ht="15">
      <c r="B31" s="20"/>
      <c r="C31" s="21"/>
      <c r="D31" s="21" t="s">
        <v>17</v>
      </c>
      <c r="E31" s="21"/>
      <c r="F31" s="21"/>
      <c r="G31" s="21"/>
      <c r="H31" s="21"/>
      <c r="I31" s="21"/>
      <c r="J31" s="25">
        <f>CashBook!M76</f>
        <v>2573.0500000000002</v>
      </c>
      <c r="K31" s="25"/>
      <c r="L31" s="65"/>
      <c r="M31" s="26"/>
      <c r="N31" s="26">
        <v>1154.24</v>
      </c>
      <c r="O31" s="25"/>
      <c r="P31" s="26"/>
      <c r="Q31" s="22"/>
    </row>
    <row r="32" spans="2:19" ht="15">
      <c r="B32" s="20"/>
      <c r="C32" s="21"/>
      <c r="D32" s="21" t="s">
        <v>78</v>
      </c>
      <c r="E32" s="21"/>
      <c r="F32" s="21"/>
      <c r="G32" s="21"/>
      <c r="H32" s="21"/>
      <c r="I32" s="21"/>
      <c r="J32" s="25">
        <f>CashBook!N76</f>
        <v>1009</v>
      </c>
      <c r="K32" s="25"/>
      <c r="L32" s="65"/>
      <c r="M32" s="26"/>
      <c r="N32" s="26">
        <v>1200</v>
      </c>
      <c r="O32" s="25"/>
      <c r="P32" s="26"/>
      <c r="Q32" s="22"/>
    </row>
    <row r="33" spans="2:17" ht="15">
      <c r="B33" s="20"/>
      <c r="C33" s="21"/>
      <c r="D33" s="21" t="s">
        <v>18</v>
      </c>
      <c r="E33" s="21"/>
      <c r="F33" s="21"/>
      <c r="G33" s="21"/>
      <c r="H33" s="21"/>
      <c r="I33" s="21"/>
      <c r="J33" s="25">
        <f>CashBook!O76</f>
        <v>0</v>
      </c>
      <c r="K33" s="25"/>
      <c r="L33" s="65"/>
      <c r="M33" s="26"/>
      <c r="N33" s="26">
        <v>0</v>
      </c>
      <c r="O33" s="25"/>
      <c r="P33" s="26"/>
      <c r="Q33" s="22"/>
    </row>
    <row r="34" spans="2:17" ht="15">
      <c r="B34" s="20"/>
      <c r="C34" s="21"/>
      <c r="D34" s="21" t="s">
        <v>79</v>
      </c>
      <c r="E34" s="21"/>
      <c r="F34" s="21"/>
      <c r="G34" s="21"/>
      <c r="H34" s="21"/>
      <c r="I34" s="21"/>
      <c r="J34" s="54">
        <f>CashBook!P76</f>
        <v>1200</v>
      </c>
      <c r="K34" s="25"/>
      <c r="L34" s="65"/>
      <c r="M34" s="26"/>
      <c r="N34" s="26">
        <v>1200</v>
      </c>
      <c r="O34" s="25"/>
      <c r="P34" s="26"/>
      <c r="Q34" s="22"/>
    </row>
    <row r="35" spans="2:17" ht="15">
      <c r="B35" s="20"/>
      <c r="C35" s="21"/>
      <c r="D35" s="21" t="s">
        <v>131</v>
      </c>
      <c r="E35" s="21"/>
      <c r="F35" s="21"/>
      <c r="G35" s="21"/>
      <c r="H35" s="21"/>
      <c r="I35" s="21"/>
      <c r="J35" s="54">
        <f>CashBook!Q76</f>
        <v>0</v>
      </c>
      <c r="K35" s="25"/>
      <c r="L35" s="65"/>
      <c r="M35" s="26"/>
      <c r="N35" s="25">
        <v>0</v>
      </c>
      <c r="O35" s="25"/>
      <c r="P35" s="26"/>
      <c r="Q35" s="22"/>
    </row>
    <row r="36" spans="2:17" ht="15">
      <c r="B36" s="20"/>
      <c r="C36" s="21"/>
      <c r="D36" s="21" t="s">
        <v>91</v>
      </c>
      <c r="E36" s="21"/>
      <c r="F36" s="21"/>
      <c r="G36" s="21"/>
      <c r="H36" s="21"/>
      <c r="I36" s="21"/>
      <c r="J36" s="54">
        <f>CashBook!R76</f>
        <v>257.38</v>
      </c>
      <c r="K36" s="25"/>
      <c r="L36" s="65"/>
      <c r="M36" s="26"/>
      <c r="N36" s="26">
        <v>33</v>
      </c>
      <c r="O36" s="25"/>
      <c r="P36" s="26"/>
      <c r="Q36" s="22"/>
    </row>
    <row r="37" spans="2:17" ht="15">
      <c r="B37" s="20"/>
      <c r="C37" s="21"/>
      <c r="D37" s="21" t="s">
        <v>19</v>
      </c>
      <c r="E37" s="21"/>
      <c r="F37" s="21"/>
      <c r="G37" s="21"/>
      <c r="H37" s="21"/>
      <c r="I37" s="21"/>
      <c r="J37" s="25"/>
      <c r="K37" s="25"/>
      <c r="L37" s="65"/>
      <c r="M37" s="26"/>
      <c r="N37" s="26"/>
      <c r="O37" s="25"/>
      <c r="P37" s="26"/>
      <c r="Q37" s="22"/>
    </row>
    <row r="38" spans="2:17" ht="15">
      <c r="B38" s="20"/>
      <c r="C38" s="21"/>
      <c r="D38" s="21"/>
      <c r="E38" s="21" t="s">
        <v>88</v>
      </c>
      <c r="F38" s="21"/>
      <c r="G38" s="21"/>
      <c r="H38" s="21"/>
      <c r="I38" s="21"/>
      <c r="J38" s="25">
        <f>CashBook!S76</f>
        <v>0</v>
      </c>
      <c r="K38" s="25"/>
      <c r="L38" s="65"/>
      <c r="M38" s="26"/>
      <c r="N38" s="26">
        <v>229.19</v>
      </c>
      <c r="O38" s="25"/>
      <c r="P38" s="26"/>
      <c r="Q38" s="22"/>
    </row>
    <row r="39" spans="2:17" ht="15">
      <c r="B39" s="20"/>
      <c r="C39" s="21"/>
      <c r="D39" s="21"/>
      <c r="E39" s="21" t="s">
        <v>20</v>
      </c>
      <c r="F39" s="21"/>
      <c r="G39" s="21"/>
      <c r="H39" s="21"/>
      <c r="I39" s="21"/>
      <c r="J39" s="25">
        <f>CashBook!T76</f>
        <v>3788.0099999999998</v>
      </c>
      <c r="K39" s="25"/>
      <c r="L39" s="65"/>
      <c r="M39" s="26"/>
      <c r="N39" s="26">
        <v>4670</v>
      </c>
      <c r="O39" s="25"/>
      <c r="P39" s="26"/>
      <c r="Q39" s="22"/>
    </row>
    <row r="40" spans="2:17" ht="15">
      <c r="B40" s="20"/>
      <c r="C40" s="21"/>
      <c r="D40" s="21"/>
      <c r="E40" s="21" t="s">
        <v>132</v>
      </c>
      <c r="F40" s="21"/>
      <c r="G40" s="21"/>
      <c r="H40" s="21"/>
      <c r="I40" s="21"/>
      <c r="J40" s="25">
        <f>CashBook!U76</f>
        <v>104</v>
      </c>
      <c r="K40" s="25"/>
      <c r="L40" s="65"/>
      <c r="M40" s="26"/>
      <c r="N40" s="25">
        <v>312</v>
      </c>
      <c r="O40" s="25"/>
      <c r="P40" s="26"/>
      <c r="Q40" s="22"/>
    </row>
    <row r="41" spans="2:17" ht="15">
      <c r="B41" s="20"/>
      <c r="C41" s="21"/>
      <c r="D41" s="21" t="s">
        <v>21</v>
      </c>
      <c r="E41" s="21"/>
      <c r="F41" s="21"/>
      <c r="G41" s="21"/>
      <c r="H41" s="21"/>
      <c r="I41" s="21"/>
      <c r="J41" s="25">
        <f>CashBook!V76</f>
        <v>80</v>
      </c>
      <c r="K41" s="25"/>
      <c r="L41" s="65"/>
      <c r="M41" s="26"/>
      <c r="N41" s="26">
        <v>361.37</v>
      </c>
      <c r="O41" s="25"/>
      <c r="P41" s="26"/>
      <c r="Q41" s="22"/>
    </row>
    <row r="42" spans="2:17" ht="15">
      <c r="B42" s="20"/>
      <c r="C42" s="21"/>
      <c r="D42" s="21" t="s">
        <v>110</v>
      </c>
      <c r="E42" s="21"/>
      <c r="F42" s="21"/>
      <c r="G42" s="21"/>
      <c r="H42" s="21"/>
      <c r="I42" s="21"/>
      <c r="J42" s="25">
        <f>CashBook!W76</f>
        <v>0</v>
      </c>
      <c r="K42" s="25"/>
      <c r="L42" s="65"/>
      <c r="M42" s="26"/>
      <c r="N42" s="25">
        <v>0</v>
      </c>
      <c r="O42" s="25"/>
      <c r="P42" s="26"/>
      <c r="Q42" s="22"/>
    </row>
    <row r="43" spans="2:17" ht="15">
      <c r="B43" s="20"/>
      <c r="C43" s="21"/>
      <c r="D43" s="21" t="s">
        <v>133</v>
      </c>
      <c r="E43" s="21"/>
      <c r="F43" s="21"/>
      <c r="G43" s="21"/>
      <c r="H43" s="21"/>
      <c r="I43" s="21"/>
      <c r="J43" s="25">
        <f>CashBook!X76</f>
        <v>138</v>
      </c>
      <c r="K43" s="25"/>
      <c r="L43" s="65"/>
      <c r="M43" s="26"/>
      <c r="N43" s="25">
        <v>0</v>
      </c>
      <c r="O43" s="25"/>
      <c r="P43" s="26"/>
      <c r="Q43" s="22"/>
    </row>
    <row r="44" spans="2:17" ht="15">
      <c r="B44" s="20"/>
      <c r="C44" s="21"/>
      <c r="D44" s="21" t="s">
        <v>22</v>
      </c>
      <c r="E44" s="21"/>
      <c r="F44" s="21"/>
      <c r="G44" s="21"/>
      <c r="H44" s="21"/>
      <c r="I44" s="21"/>
      <c r="J44" s="25">
        <f>CashBook!AB76</f>
        <v>1017.6600000000001</v>
      </c>
      <c r="K44" s="25"/>
      <c r="L44" s="65"/>
      <c r="M44" s="26"/>
      <c r="N44" s="26">
        <v>958.38</v>
      </c>
      <c r="O44" s="25"/>
      <c r="P44" s="26"/>
      <c r="Q44" s="22"/>
    </row>
    <row r="45" spans="2:17" ht="15">
      <c r="B45" s="20"/>
      <c r="C45" s="21"/>
      <c r="D45" s="21"/>
      <c r="E45" s="21"/>
      <c r="F45" s="21"/>
      <c r="G45" s="21"/>
      <c r="H45" s="21"/>
      <c r="I45" s="21"/>
      <c r="J45" s="25"/>
      <c r="K45" s="25"/>
      <c r="L45" s="65"/>
      <c r="M45" s="26"/>
      <c r="N45" s="26"/>
      <c r="O45" s="25"/>
      <c r="P45" s="26"/>
      <c r="Q45" s="22"/>
    </row>
    <row r="46" spans="2:17" ht="6.9" customHeight="1">
      <c r="B46" s="20"/>
      <c r="C46" s="21"/>
      <c r="D46" s="21"/>
      <c r="E46" s="21"/>
      <c r="F46" s="21"/>
      <c r="G46" s="21"/>
      <c r="H46" s="21"/>
      <c r="I46" s="21"/>
      <c r="J46" s="28"/>
      <c r="K46" s="25"/>
      <c r="L46" s="65"/>
      <c r="M46" s="26"/>
      <c r="N46" s="28"/>
      <c r="O46" s="25"/>
      <c r="P46" s="65"/>
      <c r="Q46" s="22"/>
    </row>
    <row r="47" spans="2:17" ht="15">
      <c r="B47" s="20"/>
      <c r="C47" s="21"/>
      <c r="D47" s="21"/>
      <c r="E47" s="21"/>
      <c r="F47" s="21"/>
      <c r="G47" s="21"/>
      <c r="H47" s="21"/>
      <c r="I47" s="21"/>
      <c r="J47" s="25"/>
      <c r="K47" s="25"/>
      <c r="L47" s="25">
        <f>SUM(J31:J46)</f>
        <v>10167.1</v>
      </c>
      <c r="M47" s="26"/>
      <c r="N47" s="25"/>
      <c r="O47" s="25"/>
      <c r="P47" s="25">
        <f>SUM(N31:N46)</f>
        <v>10118.18</v>
      </c>
      <c r="Q47" s="22"/>
    </row>
    <row r="48" spans="2:17" ht="15">
      <c r="B48" s="20"/>
      <c r="C48" s="21"/>
      <c r="D48" s="21"/>
      <c r="E48" s="21"/>
      <c r="F48" s="21"/>
      <c r="G48" s="21"/>
      <c r="H48" s="21"/>
      <c r="I48" s="21"/>
      <c r="J48" s="25"/>
      <c r="K48" s="25"/>
      <c r="L48" s="25"/>
      <c r="M48" s="26"/>
      <c r="N48" s="25"/>
      <c r="O48" s="25"/>
      <c r="P48" s="25"/>
      <c r="Q48" s="22"/>
    </row>
    <row r="49" spans="2:17" ht="15">
      <c r="B49" s="20"/>
      <c r="C49" s="21"/>
      <c r="D49" s="21"/>
      <c r="E49" s="21"/>
      <c r="F49" s="21"/>
      <c r="G49" s="21"/>
      <c r="H49" s="21"/>
      <c r="I49" s="21"/>
      <c r="J49" s="29"/>
      <c r="K49" s="29"/>
      <c r="L49" s="25"/>
      <c r="M49" s="26"/>
      <c r="N49" s="29"/>
      <c r="O49" s="29"/>
      <c r="P49" s="25"/>
      <c r="Q49" s="22"/>
    </row>
    <row r="50" spans="2:17" ht="6.9" customHeight="1">
      <c r="B50" s="20"/>
      <c r="C50" s="21"/>
      <c r="D50" s="21"/>
      <c r="E50" s="21"/>
      <c r="F50" s="21"/>
      <c r="G50" s="21"/>
      <c r="H50" s="21"/>
      <c r="I50" s="21"/>
      <c r="J50" s="26"/>
      <c r="K50" s="26"/>
      <c r="L50" s="31"/>
      <c r="M50" s="26"/>
      <c r="N50" s="26"/>
      <c r="O50" s="26"/>
      <c r="P50" s="31"/>
      <c r="Q50" s="22"/>
    </row>
    <row r="51" spans="2:17" ht="6.9" customHeight="1">
      <c r="B51" s="20"/>
      <c r="C51" s="21"/>
      <c r="D51" s="21"/>
      <c r="E51" s="21"/>
      <c r="F51" s="21"/>
      <c r="G51" s="21"/>
      <c r="H51" s="21"/>
      <c r="I51" s="21"/>
      <c r="J51" s="26"/>
      <c r="K51" s="26"/>
      <c r="L51" s="26"/>
      <c r="M51" s="26"/>
      <c r="N51" s="26"/>
      <c r="O51" s="26"/>
      <c r="P51" s="26"/>
      <c r="Q51" s="22"/>
    </row>
    <row r="52" spans="2:17" ht="15.6">
      <c r="B52" s="20"/>
      <c r="C52" s="23" t="s">
        <v>23</v>
      </c>
      <c r="D52" s="21"/>
      <c r="E52" s="21"/>
      <c r="F52" s="21"/>
      <c r="G52" s="21"/>
      <c r="H52" s="21"/>
      <c r="I52" s="21"/>
      <c r="J52" s="26"/>
      <c r="K52" s="26"/>
      <c r="L52" s="26">
        <f>L27-L47</f>
        <v>1479.4800000000014</v>
      </c>
      <c r="M52" s="26"/>
      <c r="N52" s="26"/>
      <c r="O52" s="26"/>
      <c r="P52" s="26">
        <f>P27-P47</f>
        <v>-681.18000000000029</v>
      </c>
      <c r="Q52" s="22"/>
    </row>
    <row r="53" spans="2:17" ht="6.9" customHeight="1" thickBot="1">
      <c r="B53" s="20"/>
      <c r="C53" s="21"/>
      <c r="D53" s="21"/>
      <c r="E53" s="21"/>
      <c r="F53" s="21"/>
      <c r="G53" s="21"/>
      <c r="H53" s="21"/>
      <c r="I53" s="21"/>
      <c r="J53" s="26"/>
      <c r="K53" s="26"/>
      <c r="L53" s="32"/>
      <c r="M53" s="26"/>
      <c r="N53" s="26"/>
      <c r="O53" s="26"/>
      <c r="P53" s="32"/>
      <c r="Q53" s="22"/>
    </row>
    <row r="54" spans="2:17" ht="15.6" thickTop="1">
      <c r="B54" s="20"/>
      <c r="C54" s="21"/>
      <c r="D54" s="21"/>
      <c r="E54" s="21"/>
      <c r="F54" s="21"/>
      <c r="G54" s="21"/>
      <c r="H54" s="21"/>
      <c r="I54" s="21"/>
      <c r="J54" s="26"/>
      <c r="K54" s="26"/>
      <c r="L54" s="26"/>
      <c r="M54" s="26"/>
      <c r="N54" s="26"/>
      <c r="O54" s="26"/>
      <c r="P54" s="26"/>
      <c r="Q54" s="22"/>
    </row>
    <row r="55" spans="2:17" ht="6.9" customHeight="1">
      <c r="B55" s="20"/>
      <c r="C55" s="21"/>
      <c r="D55" s="21"/>
      <c r="E55" s="21"/>
      <c r="F55" s="21"/>
      <c r="G55" s="21"/>
      <c r="H55" s="21"/>
      <c r="I55" s="21"/>
      <c r="J55" s="26"/>
      <c r="K55" s="26"/>
      <c r="L55" s="26"/>
      <c r="M55" s="26"/>
      <c r="N55" s="26"/>
      <c r="O55" s="26"/>
      <c r="P55" s="26"/>
      <c r="Q55" s="22"/>
    </row>
    <row r="56" spans="2:17" ht="15" customHeight="1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2"/>
    </row>
    <row r="57" spans="2:17" ht="15.6">
      <c r="B57" s="20"/>
      <c r="C57" s="23" t="s">
        <v>30</v>
      </c>
      <c r="D57" s="21"/>
      <c r="E57" s="21"/>
      <c r="F57" s="158" t="s">
        <v>210</v>
      </c>
      <c r="G57" s="21"/>
      <c r="H57" s="21"/>
      <c r="I57" s="21"/>
      <c r="J57" s="21"/>
      <c r="K57" s="21"/>
      <c r="L57" s="158" t="s">
        <v>211</v>
      </c>
      <c r="M57" s="21"/>
      <c r="N57" s="21"/>
      <c r="O57" s="21"/>
      <c r="P57" s="21"/>
      <c r="Q57" s="22"/>
    </row>
    <row r="58" spans="2:17" ht="21">
      <c r="B58" s="20"/>
      <c r="E58" s="157"/>
      <c r="F58" s="21"/>
      <c r="G58" s="21"/>
      <c r="H58" s="21"/>
      <c r="I58" s="33" t="s">
        <v>31</v>
      </c>
      <c r="L58" s="21"/>
      <c r="M58" s="33" t="s">
        <v>66</v>
      </c>
      <c r="Q58" s="22"/>
    </row>
    <row r="59" spans="2:17" ht="15">
      <c r="B59" s="20"/>
      <c r="C59" s="21"/>
      <c r="D59" s="21"/>
      <c r="E59" s="21" t="s">
        <v>32</v>
      </c>
      <c r="F59" s="21"/>
      <c r="G59" s="21"/>
      <c r="H59" s="21"/>
      <c r="I59" s="24" t="s">
        <v>33</v>
      </c>
      <c r="L59" s="21"/>
      <c r="M59" s="21"/>
      <c r="N59" s="21"/>
      <c r="O59" s="21"/>
      <c r="Q59" s="22"/>
    </row>
    <row r="60" spans="2:17" ht="15">
      <c r="B60" s="20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2"/>
    </row>
    <row r="61" spans="2:17" ht="15">
      <c r="B61" s="20"/>
      <c r="C61" s="21"/>
      <c r="E61" s="21"/>
      <c r="F61" s="34" t="s">
        <v>34</v>
      </c>
      <c r="G61" s="21"/>
      <c r="I61" s="34" t="s">
        <v>193</v>
      </c>
      <c r="J61" s="34"/>
      <c r="K61" s="34"/>
      <c r="L61" s="34"/>
      <c r="N61" s="34"/>
      <c r="O61" s="34"/>
      <c r="P61" s="21"/>
      <c r="Q61" s="22"/>
    </row>
    <row r="62" spans="2:17" ht="6.9" customHeight="1" thickBot="1"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7"/>
    </row>
  </sheetData>
  <sheetProtection insertColumns="0" insertRows="0"/>
  <phoneticPr fontId="4" type="noConversion"/>
  <pageMargins left="0.74803149606299213" right="0.15748031496062992" top="0.59055118110236227" bottom="0.59055118110236227" header="0.39370078740157483" footer="0.43307086614173229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7392C-6749-4C8C-B68B-C0CBB4366E55}">
  <dimension ref="B3:T57"/>
  <sheetViews>
    <sheetView topLeftCell="A17" workbookViewId="0">
      <selection activeCell="L51" sqref="L51"/>
    </sheetView>
  </sheetViews>
  <sheetFormatPr defaultRowHeight="13.2"/>
  <cols>
    <col min="2" max="3" width="0.88671875" customWidth="1"/>
    <col min="4" max="8" width="8.33203125" customWidth="1"/>
    <col min="9" max="9" width="3" customWidth="1"/>
    <col min="10" max="10" width="10.6640625" customWidth="1"/>
    <col min="11" max="11" width="0.88671875" customWidth="1"/>
    <col min="12" max="12" width="11.5546875" customWidth="1"/>
    <col min="13" max="13" width="3.33203125" customWidth="1"/>
    <col min="14" max="14" width="10.6640625" customWidth="1"/>
    <col min="15" max="15" width="0.88671875" customWidth="1"/>
    <col min="16" max="16" width="11.109375" customWidth="1"/>
    <col min="17" max="17" width="0.88671875" customWidth="1"/>
  </cols>
  <sheetData>
    <row r="3" spans="2:20" ht="13.8" thickBot="1"/>
    <row r="4" spans="2:20" ht="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2:20" ht="17.399999999999999">
      <c r="B5" s="13"/>
      <c r="C5" s="14" t="s">
        <v>10</v>
      </c>
      <c r="D5" s="14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6" t="s">
        <v>35</v>
      </c>
      <c r="Q5" s="17"/>
    </row>
    <row r="6" spans="2:20" ht="6.9" customHeight="1">
      <c r="B6" s="1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7"/>
    </row>
    <row r="7" spans="2:20" ht="17.399999999999999">
      <c r="B7" s="13"/>
      <c r="C7" s="51" t="s">
        <v>142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7"/>
    </row>
    <row r="8" spans="2:20" ht="6.9" customHeight="1">
      <c r="B8" s="13"/>
      <c r="C8" s="19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7"/>
    </row>
    <row r="9" spans="2:20" ht="15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2"/>
    </row>
    <row r="10" spans="2:20" ht="15.6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23">
        <v>2023</v>
      </c>
      <c r="M10" s="24"/>
      <c r="N10" s="21"/>
      <c r="O10" s="21"/>
      <c r="P10" s="23">
        <v>2022</v>
      </c>
      <c r="Q10" s="22"/>
    </row>
    <row r="11" spans="2:20" ht="15">
      <c r="B11" s="20"/>
      <c r="C11" s="21"/>
      <c r="D11" s="21"/>
      <c r="E11" s="21"/>
      <c r="F11" s="21"/>
      <c r="G11" s="21"/>
      <c r="H11" s="21"/>
      <c r="I11" s="21"/>
      <c r="J11" s="26"/>
      <c r="K11" s="26"/>
      <c r="L11" s="26"/>
      <c r="M11" s="26"/>
      <c r="N11" s="26"/>
      <c r="O11" s="26"/>
      <c r="P11" s="26"/>
      <c r="Q11" s="22"/>
    </row>
    <row r="12" spans="2:20" ht="15.6">
      <c r="B12" s="20"/>
      <c r="C12" s="23" t="s">
        <v>24</v>
      </c>
      <c r="D12" s="21"/>
      <c r="E12" s="21"/>
      <c r="F12" s="21"/>
      <c r="G12" s="21"/>
      <c r="H12" s="21"/>
      <c r="I12" s="21"/>
      <c r="J12" s="26"/>
      <c r="K12" s="26"/>
      <c r="L12" s="26"/>
      <c r="M12" s="26"/>
      <c r="N12" s="26"/>
      <c r="O12" s="26"/>
      <c r="P12" s="26"/>
      <c r="Q12" s="22"/>
    </row>
    <row r="13" spans="2:20" ht="15.6">
      <c r="B13" s="20"/>
      <c r="C13" s="23"/>
      <c r="D13" s="21"/>
      <c r="E13" s="21"/>
      <c r="F13" s="21"/>
      <c r="G13" s="21"/>
      <c r="H13" s="21"/>
      <c r="I13" s="21"/>
      <c r="J13" s="26"/>
      <c r="K13" s="26"/>
      <c r="L13" s="26"/>
      <c r="M13" s="26"/>
      <c r="N13" s="26"/>
      <c r="O13" s="26"/>
      <c r="P13" s="26"/>
      <c r="Q13" s="22"/>
    </row>
    <row r="14" spans="2:20" ht="15">
      <c r="B14" s="20"/>
      <c r="C14" s="21"/>
      <c r="D14" s="21" t="s">
        <v>25</v>
      </c>
      <c r="E14" s="21"/>
      <c r="F14" s="21"/>
      <c r="G14" s="21"/>
      <c r="H14" s="21"/>
      <c r="I14" s="21"/>
      <c r="J14" s="30"/>
      <c r="K14" s="30"/>
      <c r="L14" s="26">
        <f>P20</f>
        <v>3842.8199999999997</v>
      </c>
      <c r="M14" s="26"/>
      <c r="N14" s="30"/>
      <c r="O14" s="30"/>
      <c r="P14" s="26">
        <v>4524</v>
      </c>
      <c r="Q14" s="22"/>
      <c r="T14">
        <f>681.18+3842.82</f>
        <v>4524</v>
      </c>
    </row>
    <row r="15" spans="2:20" ht="15">
      <c r="B15" s="20"/>
      <c r="C15" s="21"/>
      <c r="D15" s="21" t="s">
        <v>26</v>
      </c>
      <c r="E15" s="21"/>
      <c r="F15" s="21"/>
      <c r="G15" s="21"/>
      <c r="H15" s="21"/>
      <c r="I15" s="21"/>
      <c r="J15" s="30"/>
      <c r="K15" s="30"/>
      <c r="L15" s="26">
        <f>Accounts!L27</f>
        <v>11646.580000000002</v>
      </c>
      <c r="M15" s="26"/>
      <c r="N15" s="30"/>
      <c r="O15" s="30"/>
      <c r="P15" s="26">
        <f>Accounts!P27</f>
        <v>9437</v>
      </c>
      <c r="Q15" s="22"/>
    </row>
    <row r="16" spans="2:20" ht="15">
      <c r="B16" s="20"/>
      <c r="C16" s="21"/>
      <c r="D16" s="21" t="s">
        <v>27</v>
      </c>
      <c r="E16" s="21"/>
      <c r="F16" s="21"/>
      <c r="G16" s="21"/>
      <c r="H16" s="21"/>
      <c r="I16" s="21"/>
      <c r="J16" s="30"/>
      <c r="K16" s="30"/>
      <c r="L16" s="26">
        <f>Accounts!L47</f>
        <v>10167.1</v>
      </c>
      <c r="M16" s="26"/>
      <c r="N16" s="30"/>
      <c r="O16" s="30"/>
      <c r="P16" s="26">
        <f>Accounts!P47</f>
        <v>10118.18</v>
      </c>
      <c r="Q16" s="22"/>
    </row>
    <row r="17" spans="2:20" ht="15">
      <c r="B17" s="20"/>
      <c r="C17" s="21"/>
      <c r="D17" s="21"/>
      <c r="E17" s="21"/>
      <c r="F17" s="21"/>
      <c r="G17" s="21"/>
      <c r="H17" s="21"/>
      <c r="I17" s="21"/>
      <c r="J17" s="30"/>
      <c r="K17" s="30"/>
      <c r="L17" s="26"/>
      <c r="M17" s="26"/>
      <c r="N17" s="30"/>
      <c r="O17" s="30"/>
      <c r="P17" s="26"/>
      <c r="Q17" s="22"/>
    </row>
    <row r="18" spans="2:20" ht="6.9" customHeight="1">
      <c r="B18" s="20"/>
      <c r="C18" s="21"/>
      <c r="D18" s="21"/>
      <c r="E18" s="21"/>
      <c r="F18" s="21"/>
      <c r="G18" s="21"/>
      <c r="H18" s="21"/>
      <c r="I18" s="21"/>
      <c r="J18" s="30"/>
      <c r="K18" s="30"/>
      <c r="L18" s="31"/>
      <c r="M18" s="26"/>
      <c r="N18" s="30"/>
      <c r="O18" s="30"/>
      <c r="P18" s="31"/>
      <c r="Q18" s="22"/>
    </row>
    <row r="19" spans="2:20" ht="6.9" customHeight="1">
      <c r="B19" s="20"/>
      <c r="C19" s="21"/>
      <c r="D19" s="21"/>
      <c r="E19" s="21"/>
      <c r="F19" s="21"/>
      <c r="G19" s="21"/>
      <c r="H19" s="21"/>
      <c r="I19" s="21"/>
      <c r="J19" s="30"/>
      <c r="K19" s="30"/>
      <c r="L19" s="26"/>
      <c r="M19" s="26"/>
      <c r="N19" s="30"/>
      <c r="O19" s="30"/>
      <c r="P19" s="26"/>
      <c r="Q19" s="22"/>
    </row>
    <row r="20" spans="2:20" ht="15">
      <c r="B20" s="20"/>
      <c r="C20" s="21"/>
      <c r="D20" s="21" t="s">
        <v>28</v>
      </c>
      <c r="E20" s="21"/>
      <c r="F20" s="21"/>
      <c r="G20" s="21"/>
      <c r="H20" s="21"/>
      <c r="I20" s="21"/>
      <c r="J20" s="30"/>
      <c r="K20" s="30"/>
      <c r="L20" s="26">
        <f>L14+L15-L16</f>
        <v>5322.3000000000011</v>
      </c>
      <c r="M20" s="26"/>
      <c r="N20" s="30"/>
      <c r="O20" s="30"/>
      <c r="P20" s="26">
        <f>P14+P15-P16</f>
        <v>3842.8199999999997</v>
      </c>
      <c r="Q20" s="22"/>
      <c r="T20">
        <v>4524</v>
      </c>
    </row>
    <row r="21" spans="2:20" ht="6.9" customHeight="1" thickBot="1">
      <c r="B21" s="20"/>
      <c r="C21" s="21"/>
      <c r="D21" s="21"/>
      <c r="E21" s="21"/>
      <c r="F21" s="21"/>
      <c r="G21" s="21"/>
      <c r="H21" s="21"/>
      <c r="I21" s="21"/>
      <c r="J21" s="30"/>
      <c r="K21" s="30"/>
      <c r="L21" s="32"/>
      <c r="M21" s="26"/>
      <c r="N21" s="30"/>
      <c r="O21" s="30"/>
      <c r="P21" s="32"/>
      <c r="Q21" s="22"/>
    </row>
    <row r="22" spans="2:20" ht="15.6" thickTop="1">
      <c r="B22" s="20"/>
      <c r="C22" s="21"/>
      <c r="D22" s="21"/>
      <c r="E22" s="21"/>
      <c r="F22" s="21"/>
      <c r="G22" s="21"/>
      <c r="H22" s="21"/>
      <c r="I22" s="21"/>
      <c r="J22" s="30"/>
      <c r="K22" s="30"/>
      <c r="L22" s="26"/>
      <c r="M22" s="26"/>
      <c r="N22" s="30"/>
      <c r="O22" s="30"/>
      <c r="P22" s="26"/>
      <c r="Q22" s="22"/>
    </row>
    <row r="23" spans="2:20" ht="15">
      <c r="B23" s="20"/>
      <c r="C23" s="21"/>
      <c r="D23" s="21"/>
      <c r="E23" s="21"/>
      <c r="F23" s="21"/>
      <c r="G23" s="21"/>
      <c r="H23" s="21"/>
      <c r="I23" s="21"/>
      <c r="J23" s="65"/>
      <c r="K23" s="65"/>
      <c r="L23" s="26"/>
      <c r="M23" s="26"/>
      <c r="N23" s="65"/>
      <c r="O23" s="65"/>
      <c r="P23" s="26"/>
      <c r="Q23" s="22"/>
    </row>
    <row r="24" spans="2:20" ht="15">
      <c r="B24" s="20"/>
      <c r="C24" s="21" t="s">
        <v>29</v>
      </c>
      <c r="D24" s="21"/>
      <c r="E24" s="21"/>
      <c r="F24" s="21"/>
      <c r="G24" s="21"/>
      <c r="H24" s="21"/>
      <c r="I24" s="21"/>
      <c r="J24" s="65"/>
      <c r="K24" s="65"/>
      <c r="L24" s="26"/>
      <c r="M24" s="26"/>
      <c r="N24" s="65"/>
      <c r="O24" s="65"/>
      <c r="P24" s="26"/>
      <c r="Q24" s="22"/>
    </row>
    <row r="25" spans="2:20" ht="15">
      <c r="B25" s="20"/>
      <c r="C25" s="21"/>
      <c r="D25" s="21"/>
      <c r="E25" s="21"/>
      <c r="F25" s="21"/>
      <c r="G25" s="21"/>
      <c r="H25" s="21"/>
      <c r="I25" s="21"/>
      <c r="J25" s="65"/>
      <c r="K25" s="65"/>
      <c r="L25" s="26"/>
      <c r="M25" s="26"/>
      <c r="N25" s="65"/>
      <c r="O25" s="65"/>
      <c r="P25" s="26"/>
      <c r="Q25" s="22"/>
    </row>
    <row r="26" spans="2:20" ht="15">
      <c r="B26" s="20"/>
      <c r="C26" s="21"/>
      <c r="D26" s="21" t="s">
        <v>69</v>
      </c>
      <c r="E26" s="21"/>
      <c r="F26" s="21"/>
      <c r="G26" s="21"/>
      <c r="H26" s="21"/>
      <c r="I26" s="21"/>
      <c r="J26" s="65"/>
      <c r="K26" s="65"/>
      <c r="L26" s="26">
        <f>CashBook!U148</f>
        <v>4530.4400000000041</v>
      </c>
      <c r="M26" s="75"/>
      <c r="N26" s="65"/>
      <c r="O26" s="65"/>
      <c r="P26" s="26">
        <v>3048.7</v>
      </c>
      <c r="Q26" s="22"/>
    </row>
    <row r="27" spans="2:20" ht="15">
      <c r="B27" s="20"/>
      <c r="C27" s="21"/>
      <c r="D27" s="21" t="s">
        <v>70</v>
      </c>
      <c r="E27" s="21"/>
      <c r="F27" s="21"/>
      <c r="G27" s="21"/>
      <c r="H27" s="21"/>
      <c r="I27" s="21"/>
      <c r="J27" s="65"/>
      <c r="K27" s="65"/>
      <c r="L27" s="26">
        <f>CashBook!S148</f>
        <v>787.4</v>
      </c>
      <c r="M27" s="75"/>
      <c r="N27" s="65"/>
      <c r="O27" s="65"/>
      <c r="P27" s="26">
        <v>783.72</v>
      </c>
      <c r="Q27" s="22"/>
    </row>
    <row r="28" spans="2:20" ht="15">
      <c r="B28" s="20"/>
      <c r="C28" s="21"/>
      <c r="D28" s="21" t="s">
        <v>62</v>
      </c>
      <c r="E28" s="21"/>
      <c r="F28" s="21"/>
      <c r="G28" s="21"/>
      <c r="H28" s="21"/>
      <c r="I28" s="21"/>
      <c r="J28" s="65"/>
      <c r="K28" s="65"/>
      <c r="L28" s="75">
        <f>CashBook!T148</f>
        <v>4.46</v>
      </c>
      <c r="M28" s="75"/>
      <c r="N28" s="65"/>
      <c r="O28" s="65"/>
      <c r="P28" s="26">
        <v>10.4</v>
      </c>
      <c r="Q28" s="22"/>
    </row>
    <row r="29" spans="2:20" ht="15">
      <c r="B29" s="20"/>
      <c r="C29" s="21"/>
      <c r="D29" s="21"/>
      <c r="E29" s="21"/>
      <c r="F29" s="21"/>
      <c r="G29" s="21"/>
      <c r="H29" s="21"/>
      <c r="I29" s="21"/>
      <c r="J29" s="65"/>
      <c r="K29" s="65"/>
      <c r="L29" s="75"/>
      <c r="M29" s="75"/>
      <c r="N29" s="65"/>
      <c r="O29" s="65"/>
      <c r="P29" s="26"/>
      <c r="Q29" s="22"/>
    </row>
    <row r="30" spans="2:20" ht="6.9" customHeight="1">
      <c r="B30" s="20"/>
      <c r="C30" s="21"/>
      <c r="D30" s="21"/>
      <c r="E30" s="21"/>
      <c r="F30" s="21"/>
      <c r="G30" s="21"/>
      <c r="H30" s="21"/>
      <c r="I30" s="21"/>
      <c r="J30" s="65"/>
      <c r="K30" s="65"/>
      <c r="L30" s="31"/>
      <c r="M30" s="26"/>
      <c r="N30" s="65"/>
      <c r="O30" s="65"/>
      <c r="P30" s="31"/>
      <c r="Q30" s="22"/>
    </row>
    <row r="31" spans="2:20" ht="6.9" customHeight="1">
      <c r="B31" s="20"/>
      <c r="C31" s="21"/>
      <c r="D31" s="21"/>
      <c r="E31" s="21"/>
      <c r="F31" s="21"/>
      <c r="G31" s="21"/>
      <c r="H31" s="21"/>
      <c r="I31" s="21"/>
      <c r="J31" s="65"/>
      <c r="K31" s="65"/>
      <c r="L31" s="26"/>
      <c r="M31" s="26"/>
      <c r="N31" s="65"/>
      <c r="O31" s="65"/>
      <c r="P31" s="26"/>
      <c r="Q31" s="22"/>
    </row>
    <row r="32" spans="2:20" ht="15">
      <c r="B32" s="20"/>
      <c r="C32" s="21"/>
      <c r="D32" s="21"/>
      <c r="E32" s="21"/>
      <c r="F32" s="21"/>
      <c r="G32" s="21"/>
      <c r="H32" s="21"/>
      <c r="I32" s="21"/>
      <c r="J32" s="65"/>
      <c r="K32" s="65"/>
      <c r="L32" s="26">
        <f>SUM(L26:L31)</f>
        <v>5322.3000000000038</v>
      </c>
      <c r="M32" s="26"/>
      <c r="N32" s="65"/>
      <c r="O32" s="65"/>
      <c r="P32" s="26">
        <f>SUM(P26:P31)</f>
        <v>3842.82</v>
      </c>
      <c r="Q32" s="22"/>
    </row>
    <row r="33" spans="2:17" ht="6.9" customHeight="1" thickBot="1">
      <c r="B33" s="20"/>
      <c r="C33" s="21"/>
      <c r="D33" s="21"/>
      <c r="E33" s="21"/>
      <c r="F33" s="21"/>
      <c r="G33" s="21"/>
      <c r="H33" s="21"/>
      <c r="I33" s="21"/>
      <c r="J33" s="26"/>
      <c r="K33" s="26"/>
      <c r="L33" s="32"/>
      <c r="M33" s="26"/>
      <c r="N33" s="26"/>
      <c r="O33" s="26"/>
      <c r="P33" s="32"/>
      <c r="Q33" s="22"/>
    </row>
    <row r="34" spans="2:17" ht="15.6" thickTop="1">
      <c r="B34" s="20"/>
      <c r="C34" s="21"/>
      <c r="D34" s="21"/>
      <c r="E34" s="21"/>
      <c r="F34" s="21"/>
      <c r="G34" s="21"/>
      <c r="H34" s="21"/>
      <c r="I34" s="21"/>
      <c r="J34" s="26"/>
      <c r="K34" s="26"/>
      <c r="L34" s="26"/>
      <c r="M34" s="26"/>
      <c r="N34" s="26"/>
      <c r="O34" s="26"/>
      <c r="P34" s="26"/>
      <c r="Q34" s="22"/>
    </row>
    <row r="35" spans="2:17" ht="15">
      <c r="B35" s="20"/>
      <c r="C35" s="21"/>
      <c r="D35" s="21"/>
      <c r="E35" s="21"/>
      <c r="F35" s="21"/>
      <c r="G35" s="21"/>
      <c r="H35" s="21"/>
      <c r="I35" s="21"/>
      <c r="J35" s="26"/>
      <c r="K35" s="26"/>
      <c r="L35" s="26"/>
      <c r="M35" s="26"/>
      <c r="N35" s="26"/>
      <c r="O35" s="26"/>
      <c r="P35" s="26"/>
      <c r="Q35" s="22"/>
    </row>
    <row r="36" spans="2:17" ht="15">
      <c r="B36" s="20"/>
      <c r="C36" s="21"/>
      <c r="D36" s="21"/>
      <c r="E36" s="21"/>
      <c r="F36" s="21"/>
      <c r="G36" s="21"/>
      <c r="H36" s="21"/>
      <c r="I36" s="21"/>
      <c r="J36" s="26"/>
      <c r="K36" s="26"/>
      <c r="L36" s="26"/>
      <c r="M36" s="26"/>
      <c r="N36" s="26"/>
      <c r="O36" s="26"/>
      <c r="P36" s="26"/>
      <c r="Q36" s="22"/>
    </row>
    <row r="37" spans="2:17" ht="15">
      <c r="B37" s="20"/>
      <c r="C37" s="21"/>
      <c r="D37" s="21"/>
      <c r="E37" s="21"/>
      <c r="F37" s="21"/>
      <c r="G37" s="21"/>
      <c r="H37" s="21"/>
      <c r="I37" s="21"/>
      <c r="J37" s="26"/>
      <c r="K37" s="26"/>
      <c r="L37" s="26"/>
      <c r="M37" s="26"/>
      <c r="N37" s="26"/>
      <c r="O37" s="26"/>
      <c r="P37" s="26"/>
      <c r="Q37" s="22"/>
    </row>
    <row r="38" spans="2:17" ht="15">
      <c r="B38" s="20"/>
      <c r="C38" s="21"/>
      <c r="D38" s="21"/>
      <c r="E38" s="21"/>
      <c r="F38" s="21"/>
      <c r="G38" s="21"/>
      <c r="H38" s="21"/>
      <c r="I38" s="21"/>
      <c r="J38" s="26"/>
      <c r="K38" s="26"/>
      <c r="L38" s="26"/>
      <c r="M38" s="26"/>
      <c r="N38" s="26"/>
      <c r="O38" s="26"/>
      <c r="P38" s="26"/>
      <c r="Q38" s="22"/>
    </row>
    <row r="39" spans="2:17" ht="15">
      <c r="B39" s="20"/>
      <c r="C39" s="21"/>
      <c r="D39" s="21"/>
      <c r="E39" s="21"/>
      <c r="F39" s="21"/>
      <c r="G39" s="21"/>
      <c r="H39" s="21"/>
      <c r="I39" s="21"/>
      <c r="J39" s="26"/>
      <c r="K39" s="26"/>
      <c r="L39" s="26"/>
      <c r="M39" s="26"/>
      <c r="N39" s="26"/>
      <c r="O39" s="26"/>
      <c r="P39" s="26"/>
      <c r="Q39" s="22"/>
    </row>
    <row r="40" spans="2:17" ht="15">
      <c r="B40" s="20"/>
      <c r="C40" s="21"/>
      <c r="D40" s="21"/>
      <c r="E40" s="21"/>
      <c r="F40" s="21"/>
      <c r="G40" s="21"/>
      <c r="H40" s="21"/>
      <c r="I40" s="21"/>
      <c r="J40" s="26"/>
      <c r="K40" s="26"/>
      <c r="L40" s="26"/>
      <c r="M40" s="26"/>
      <c r="N40" s="26"/>
      <c r="O40" s="26"/>
      <c r="P40" s="26"/>
      <c r="Q40" s="22"/>
    </row>
    <row r="41" spans="2:17" ht="15">
      <c r="B41" s="20"/>
      <c r="C41" s="21"/>
      <c r="D41" s="21"/>
      <c r="E41" s="21"/>
      <c r="F41" s="21"/>
      <c r="G41" s="21"/>
      <c r="H41" s="21"/>
      <c r="I41" s="21"/>
      <c r="J41" s="26"/>
      <c r="K41" s="26"/>
      <c r="L41" s="26"/>
      <c r="M41" s="26"/>
      <c r="N41" s="26"/>
      <c r="O41" s="26"/>
      <c r="P41" s="26"/>
      <c r="Q41" s="22"/>
    </row>
    <row r="42" spans="2:17" ht="15">
      <c r="B42" s="20"/>
      <c r="C42" s="21"/>
      <c r="D42" s="21"/>
      <c r="E42" s="21"/>
      <c r="F42" s="21"/>
      <c r="G42" s="21"/>
      <c r="H42" s="21"/>
      <c r="I42" s="21"/>
      <c r="J42" s="26"/>
      <c r="K42" s="26"/>
      <c r="L42" s="26"/>
      <c r="M42" s="26"/>
      <c r="N42" s="26"/>
      <c r="O42" s="26"/>
      <c r="P42" s="26"/>
      <c r="Q42" s="22"/>
    </row>
    <row r="43" spans="2:17" ht="15">
      <c r="B43" s="20"/>
      <c r="C43" s="21"/>
      <c r="D43" s="21"/>
      <c r="E43" s="21"/>
      <c r="F43" s="21"/>
      <c r="G43" s="21"/>
      <c r="H43" s="21"/>
      <c r="I43" s="21"/>
      <c r="J43" s="26"/>
      <c r="K43" s="26"/>
      <c r="L43" s="26"/>
      <c r="M43" s="26"/>
      <c r="N43" s="26"/>
      <c r="O43" s="26"/>
      <c r="P43" s="26"/>
      <c r="Q43" s="22"/>
    </row>
    <row r="44" spans="2:17" ht="15">
      <c r="B44" s="20"/>
      <c r="C44" s="21"/>
      <c r="D44" s="21"/>
      <c r="E44" s="21"/>
      <c r="F44" s="21"/>
      <c r="G44" s="21"/>
      <c r="H44" s="21"/>
      <c r="I44" s="21"/>
      <c r="J44" s="26"/>
      <c r="K44" s="26"/>
      <c r="L44" s="26"/>
      <c r="M44" s="26"/>
      <c r="N44" s="26"/>
      <c r="O44" s="26"/>
      <c r="P44" s="26"/>
      <c r="Q44" s="22"/>
    </row>
    <row r="45" spans="2:17" ht="15">
      <c r="B45" s="20"/>
      <c r="C45" s="21"/>
      <c r="D45" s="21"/>
      <c r="E45" s="21"/>
      <c r="F45" s="21"/>
      <c r="G45" s="21"/>
      <c r="H45" s="21"/>
      <c r="I45" s="21"/>
      <c r="J45" s="26"/>
      <c r="K45" s="26"/>
      <c r="L45" s="26"/>
      <c r="M45" s="26"/>
      <c r="N45" s="26"/>
      <c r="O45" s="26"/>
      <c r="P45" s="26"/>
      <c r="Q45" s="22"/>
    </row>
    <row r="46" spans="2:17" ht="15">
      <c r="B46" s="20"/>
      <c r="C46" s="21"/>
      <c r="D46" s="21"/>
      <c r="E46" s="21"/>
      <c r="F46" s="21"/>
      <c r="G46" s="21"/>
      <c r="H46" s="21"/>
      <c r="I46" s="21"/>
      <c r="J46" s="26"/>
      <c r="K46" s="26"/>
      <c r="L46" s="26"/>
      <c r="M46" s="26"/>
      <c r="N46" s="26"/>
      <c r="O46" s="26"/>
      <c r="P46" s="26"/>
      <c r="Q46" s="22"/>
    </row>
    <row r="47" spans="2:17" ht="15">
      <c r="B47" s="20"/>
      <c r="C47" s="21"/>
      <c r="D47" s="21"/>
      <c r="E47" s="21"/>
      <c r="F47" s="21"/>
      <c r="G47" s="21"/>
      <c r="H47" s="21"/>
      <c r="I47" s="21"/>
      <c r="J47" s="26"/>
      <c r="K47" s="26"/>
      <c r="L47" s="26"/>
      <c r="M47" s="26"/>
      <c r="N47" s="26"/>
      <c r="O47" s="26"/>
      <c r="P47" s="26"/>
      <c r="Q47" s="22"/>
    </row>
    <row r="48" spans="2:17" ht="15">
      <c r="B48" s="20"/>
      <c r="C48" s="21"/>
      <c r="D48" s="21"/>
      <c r="E48" s="21"/>
      <c r="F48" s="21"/>
      <c r="G48" s="21"/>
      <c r="H48" s="21"/>
      <c r="I48" s="21"/>
      <c r="J48" s="26"/>
      <c r="K48" s="26"/>
      <c r="L48" s="26"/>
      <c r="M48" s="26"/>
      <c r="N48" s="26"/>
      <c r="O48" s="26"/>
      <c r="P48" s="26"/>
      <c r="Q48" s="22"/>
    </row>
    <row r="49" spans="2:17" ht="15">
      <c r="B49" s="20"/>
      <c r="C49" s="21"/>
      <c r="D49" s="21"/>
      <c r="E49" s="21"/>
      <c r="F49" s="21"/>
      <c r="G49" s="21"/>
      <c r="H49" s="21"/>
      <c r="I49" s="21"/>
      <c r="J49" s="26"/>
      <c r="K49" s="26"/>
      <c r="L49" s="26"/>
      <c r="M49" s="26"/>
      <c r="N49" s="26"/>
      <c r="O49" s="26"/>
      <c r="P49" s="26"/>
      <c r="Q49" s="22"/>
    </row>
    <row r="50" spans="2:17" ht="1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2"/>
    </row>
    <row r="51" spans="2:17" ht="15.6">
      <c r="B51" s="20"/>
      <c r="C51" s="23" t="s">
        <v>30</v>
      </c>
      <c r="D51" s="21"/>
      <c r="E51" s="21"/>
      <c r="F51" s="158" t="s">
        <v>210</v>
      </c>
      <c r="G51" s="21"/>
      <c r="H51" s="21"/>
      <c r="I51" s="21"/>
      <c r="J51" s="21"/>
      <c r="K51" s="21"/>
      <c r="L51" s="158" t="s">
        <v>211</v>
      </c>
      <c r="M51" s="21"/>
      <c r="N51" s="21"/>
      <c r="O51" s="21"/>
      <c r="P51" s="21"/>
      <c r="Q51" s="22"/>
    </row>
    <row r="52" spans="2:17" ht="15">
      <c r="B52" s="20"/>
      <c r="E52" s="33" t="s">
        <v>31</v>
      </c>
      <c r="F52" s="21"/>
      <c r="G52" s="21"/>
      <c r="H52" s="21"/>
      <c r="I52" s="33" t="s">
        <v>31</v>
      </c>
      <c r="L52" s="21"/>
      <c r="M52" s="33" t="s">
        <v>66</v>
      </c>
      <c r="Q52" s="22"/>
    </row>
    <row r="53" spans="2:17" ht="15">
      <c r="B53" s="20"/>
      <c r="C53" s="21"/>
      <c r="D53" s="21"/>
      <c r="E53" s="21" t="s">
        <v>32</v>
      </c>
      <c r="F53" s="21"/>
      <c r="G53" s="21"/>
      <c r="H53" s="21"/>
      <c r="I53" s="24" t="s">
        <v>33</v>
      </c>
      <c r="L53" s="21"/>
      <c r="M53" s="21"/>
      <c r="N53" s="21"/>
      <c r="O53" s="21"/>
      <c r="Q53" s="22"/>
    </row>
    <row r="54" spans="2:17" ht="1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2"/>
    </row>
    <row r="55" spans="2:17" ht="1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2"/>
    </row>
    <row r="56" spans="2:17" ht="15">
      <c r="B56" s="20"/>
      <c r="C56" s="21"/>
      <c r="E56" s="21"/>
      <c r="F56" s="34" t="s">
        <v>34</v>
      </c>
      <c r="I56" s="34" t="s">
        <v>193</v>
      </c>
      <c r="J56" s="34"/>
      <c r="K56" s="34"/>
      <c r="N56" s="34"/>
      <c r="O56" s="34"/>
      <c r="P56" s="21"/>
      <c r="Q56" s="22"/>
    </row>
    <row r="57" spans="2:17" ht="15.6" thickBot="1">
      <c r="B57" s="35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7"/>
    </row>
  </sheetData>
  <pageMargins left="0.70866141732283472" right="0.11811023622047245" top="0.74803149606299213" bottom="0.74803149606299213" header="0.31496062992125984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S68"/>
  <sheetViews>
    <sheetView topLeftCell="A94" workbookViewId="0">
      <selection activeCell="L67" sqref="L67"/>
    </sheetView>
  </sheetViews>
  <sheetFormatPr defaultRowHeight="13.2"/>
  <cols>
    <col min="2" max="2" width="2.33203125" customWidth="1"/>
    <col min="3" max="3" width="1.88671875" customWidth="1"/>
    <col min="4" max="4" width="11.44140625" bestFit="1" customWidth="1"/>
    <col min="5" max="5" width="4.33203125" customWidth="1"/>
    <col min="6" max="6" width="11.33203125" bestFit="1" customWidth="1"/>
    <col min="8" max="8" width="10" customWidth="1"/>
    <col min="11" max="11" width="4.33203125" customWidth="1"/>
    <col min="12" max="12" width="11.33203125" customWidth="1"/>
    <col min="13" max="13" width="4.5546875" customWidth="1"/>
    <col min="14" max="14" width="4.6640625" customWidth="1"/>
    <col min="15" max="15" width="11.33203125" customWidth="1"/>
    <col min="16" max="16" width="1.5546875" customWidth="1"/>
  </cols>
  <sheetData>
    <row r="3" spans="2:16" ht="13.8" thickBot="1"/>
    <row r="4" spans="2:16" ht="6.9" customHeight="1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</row>
    <row r="5" spans="2:16" ht="17.399999999999999">
      <c r="B5" s="13"/>
      <c r="C5" s="15"/>
      <c r="D5" s="14" t="s">
        <v>10</v>
      </c>
      <c r="E5" s="38"/>
      <c r="F5" s="15"/>
      <c r="G5" s="15"/>
      <c r="H5" s="15"/>
      <c r="I5" s="15"/>
      <c r="J5" s="15"/>
      <c r="K5" s="15"/>
      <c r="L5" s="15"/>
      <c r="M5" s="15"/>
      <c r="N5" s="15"/>
      <c r="O5" s="16" t="s">
        <v>134</v>
      </c>
      <c r="P5" s="17"/>
    </row>
    <row r="6" spans="2:16" ht="6.9" customHeight="1">
      <c r="B6" s="13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7"/>
    </row>
    <row r="7" spans="2:16" ht="15.6">
      <c r="B7" s="13"/>
      <c r="C7" s="38"/>
      <c r="D7" s="18" t="s">
        <v>144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7"/>
    </row>
    <row r="8" spans="2:16" ht="6.9" customHeight="1">
      <c r="B8" s="13"/>
      <c r="C8" s="38"/>
      <c r="D8" s="19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7"/>
    </row>
    <row r="9" spans="2:16" ht="15">
      <c r="B9" s="20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2"/>
    </row>
    <row r="10" spans="2:16" ht="15.6">
      <c r="B10" s="20"/>
      <c r="C10" s="24"/>
      <c r="D10" s="24"/>
      <c r="E10" s="24"/>
      <c r="F10" s="24"/>
      <c r="G10" s="24"/>
      <c r="H10" s="24"/>
      <c r="I10" s="24"/>
      <c r="J10" s="24"/>
      <c r="K10" s="24"/>
      <c r="L10" s="39">
        <v>2023</v>
      </c>
      <c r="M10" s="24"/>
      <c r="N10" s="24"/>
      <c r="O10" s="39">
        <v>2022</v>
      </c>
      <c r="P10" s="22"/>
    </row>
    <row r="11" spans="2:16" ht="15.6">
      <c r="B11" s="20"/>
      <c r="C11" s="39" t="s">
        <v>36</v>
      </c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2"/>
    </row>
    <row r="12" spans="2:16" ht="6.9" customHeight="1">
      <c r="B12" s="20"/>
      <c r="C12" s="24"/>
      <c r="D12" s="24"/>
      <c r="E12" s="24"/>
      <c r="F12" s="24"/>
      <c r="G12" s="24"/>
      <c r="H12" s="24"/>
      <c r="I12" s="24"/>
      <c r="J12" s="24"/>
      <c r="K12" s="24"/>
      <c r="L12" s="40"/>
      <c r="M12" s="24"/>
      <c r="N12" s="24"/>
      <c r="O12" s="40"/>
      <c r="P12" s="22"/>
    </row>
    <row r="13" spans="2:16" ht="15">
      <c r="B13" s="20"/>
      <c r="C13" s="24"/>
      <c r="D13" s="24" t="s">
        <v>82</v>
      </c>
      <c r="E13" s="24" t="s">
        <v>84</v>
      </c>
      <c r="F13" s="24"/>
      <c r="H13" s="41" t="s">
        <v>92</v>
      </c>
      <c r="I13" s="24"/>
      <c r="J13" s="24"/>
      <c r="K13" s="49" t="s">
        <v>44</v>
      </c>
      <c r="L13" s="75">
        <v>0</v>
      </c>
      <c r="M13" s="24"/>
      <c r="N13" s="49" t="s">
        <v>44</v>
      </c>
      <c r="O13" s="75">
        <v>1792</v>
      </c>
      <c r="P13" s="22"/>
    </row>
    <row r="14" spans="2:16" ht="15">
      <c r="B14" s="20"/>
      <c r="C14" s="24"/>
      <c r="D14" s="24"/>
      <c r="E14" s="24" t="s">
        <v>83</v>
      </c>
      <c r="F14" s="24"/>
      <c r="H14" s="24" t="s">
        <v>205</v>
      </c>
      <c r="I14" s="24"/>
      <c r="J14" s="24"/>
      <c r="K14" s="24"/>
      <c r="L14" s="75"/>
      <c r="M14" s="24"/>
      <c r="N14" s="24"/>
      <c r="O14" s="75"/>
      <c r="P14" s="22"/>
    </row>
    <row r="15" spans="2:16" ht="6.9" customHeight="1">
      <c r="B15" s="20"/>
      <c r="C15" s="24"/>
      <c r="D15" s="24"/>
      <c r="E15" s="24"/>
      <c r="F15" s="24"/>
      <c r="G15" s="24"/>
      <c r="H15" s="24"/>
      <c r="I15" s="24"/>
      <c r="J15" s="24"/>
      <c r="K15" s="24"/>
      <c r="L15" s="75"/>
      <c r="M15" s="24"/>
      <c r="N15" s="24"/>
      <c r="O15" s="75"/>
      <c r="P15" s="22"/>
    </row>
    <row r="16" spans="2:16" ht="15">
      <c r="B16" s="20"/>
      <c r="C16" s="24"/>
      <c r="D16" s="24" t="s">
        <v>37</v>
      </c>
      <c r="E16" s="24"/>
      <c r="F16" s="24"/>
      <c r="G16" s="24"/>
      <c r="H16" s="24" t="s">
        <v>206</v>
      </c>
      <c r="I16" s="24"/>
      <c r="J16" s="24"/>
      <c r="K16" s="49" t="s">
        <v>44</v>
      </c>
      <c r="L16" s="75">
        <v>0</v>
      </c>
      <c r="M16" s="24"/>
      <c r="N16" s="49" t="s">
        <v>44</v>
      </c>
      <c r="O16" s="75">
        <v>0</v>
      </c>
      <c r="P16" s="22"/>
    </row>
    <row r="17" spans="2:19" ht="6.9" customHeight="1">
      <c r="B17" s="20"/>
      <c r="C17" s="24"/>
      <c r="D17" s="24"/>
      <c r="E17" s="24"/>
      <c r="F17" s="24"/>
      <c r="G17" s="24"/>
      <c r="H17" s="24"/>
      <c r="I17" s="24"/>
      <c r="J17" s="24"/>
      <c r="K17" s="24"/>
      <c r="L17" s="75"/>
      <c r="M17" s="24"/>
      <c r="N17" s="24"/>
      <c r="O17" s="75"/>
      <c r="P17" s="22"/>
    </row>
    <row r="18" spans="2:19" ht="15">
      <c r="B18" s="20"/>
      <c r="C18" s="24"/>
      <c r="D18" s="24" t="s">
        <v>38</v>
      </c>
      <c r="E18" s="24"/>
      <c r="F18" s="24"/>
      <c r="G18" s="24"/>
      <c r="H18" s="41" t="s">
        <v>39</v>
      </c>
      <c r="I18" s="24"/>
      <c r="J18" s="24"/>
      <c r="K18" s="49" t="s">
        <v>44</v>
      </c>
      <c r="L18" s="75">
        <v>826.5</v>
      </c>
      <c r="M18" s="42"/>
      <c r="N18" s="49" t="s">
        <v>44</v>
      </c>
      <c r="O18" s="75">
        <v>826.5</v>
      </c>
      <c r="P18" s="22"/>
    </row>
    <row r="19" spans="2:19" ht="6.9" customHeight="1">
      <c r="B19" s="20"/>
      <c r="C19" s="24"/>
      <c r="D19" s="24"/>
      <c r="E19" s="24"/>
      <c r="F19" s="24"/>
      <c r="G19" s="24"/>
      <c r="H19" s="41"/>
      <c r="I19" s="24"/>
      <c r="J19" s="24"/>
      <c r="K19" s="24"/>
      <c r="L19" s="75"/>
      <c r="M19" s="42"/>
      <c r="N19" s="24"/>
      <c r="O19" s="75"/>
      <c r="P19" s="22"/>
    </row>
    <row r="20" spans="2:19" ht="15">
      <c r="B20" s="20"/>
      <c r="C20" s="24"/>
      <c r="D20" s="24" t="s">
        <v>72</v>
      </c>
      <c r="E20" s="24"/>
      <c r="F20" s="46">
        <v>42443</v>
      </c>
      <c r="G20" s="24"/>
      <c r="H20" s="156" t="s">
        <v>204</v>
      </c>
      <c r="I20" s="24"/>
      <c r="J20" s="24"/>
      <c r="K20" s="49" t="s">
        <v>44</v>
      </c>
      <c r="L20" s="75">
        <v>0</v>
      </c>
      <c r="M20" s="42"/>
      <c r="N20" s="49" t="s">
        <v>44</v>
      </c>
      <c r="O20" s="75">
        <v>279.98</v>
      </c>
      <c r="P20" s="22"/>
    </row>
    <row r="21" spans="2:19" ht="15">
      <c r="B21" s="20"/>
      <c r="C21" s="24"/>
      <c r="D21" s="24" t="s">
        <v>72</v>
      </c>
      <c r="E21" s="24"/>
      <c r="F21" s="46">
        <v>44893</v>
      </c>
      <c r="G21" s="24"/>
      <c r="H21" s="155"/>
      <c r="I21" s="155"/>
      <c r="J21" s="24"/>
      <c r="K21" s="49" t="s">
        <v>44</v>
      </c>
      <c r="L21" s="75">
        <v>689</v>
      </c>
      <c r="M21" s="42"/>
      <c r="N21" s="49"/>
      <c r="O21" s="75"/>
      <c r="P21" s="22"/>
    </row>
    <row r="22" spans="2:19" ht="15">
      <c r="B22" s="20"/>
      <c r="C22" s="24"/>
      <c r="D22" s="24" t="s">
        <v>87</v>
      </c>
      <c r="E22" s="24"/>
      <c r="F22" s="24"/>
      <c r="G22" s="24"/>
      <c r="H22" s="41"/>
      <c r="I22" s="24"/>
      <c r="J22" s="24"/>
      <c r="K22" s="49" t="s">
        <v>44</v>
      </c>
      <c r="L22" s="75">
        <v>45.83</v>
      </c>
      <c r="M22" s="42"/>
      <c r="N22" s="49" t="s">
        <v>44</v>
      </c>
      <c r="O22" s="75">
        <v>45.83</v>
      </c>
      <c r="P22" s="22"/>
      <c r="S22" s="65">
        <f>SUM(L13:L22)</f>
        <v>1561.33</v>
      </c>
    </row>
    <row r="23" spans="2:19" ht="6.9" customHeight="1" thickBot="1">
      <c r="B23" s="20"/>
      <c r="C23" s="24"/>
      <c r="D23" s="24"/>
      <c r="E23" s="24"/>
      <c r="F23" s="24"/>
      <c r="G23" s="24"/>
      <c r="H23" s="24"/>
      <c r="I23" s="24"/>
      <c r="J23" s="24"/>
      <c r="K23" s="24"/>
      <c r="L23" s="43"/>
      <c r="M23" s="24"/>
      <c r="N23" s="24"/>
      <c r="O23" s="43"/>
      <c r="P23" s="22"/>
    </row>
    <row r="24" spans="2:19" ht="15.6" thickTop="1">
      <c r="B24" s="20"/>
      <c r="C24" s="24"/>
      <c r="D24" s="24"/>
      <c r="E24" s="24"/>
      <c r="F24" s="24"/>
      <c r="G24" s="24"/>
      <c r="H24" s="24"/>
      <c r="I24" s="24"/>
      <c r="J24" s="24"/>
      <c r="K24" s="24"/>
      <c r="P24" s="22"/>
    </row>
    <row r="25" spans="2:19" ht="15">
      <c r="B25" s="20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2"/>
    </row>
    <row r="26" spans="2:19" ht="15.6">
      <c r="B26" s="20"/>
      <c r="C26" s="39" t="s">
        <v>40</v>
      </c>
      <c r="D26" s="24"/>
      <c r="E26" s="24"/>
      <c r="F26" s="24"/>
      <c r="G26" s="24"/>
      <c r="H26" s="24"/>
      <c r="I26" s="24"/>
      <c r="J26" s="24"/>
      <c r="K26" s="24"/>
      <c r="L26" s="40"/>
      <c r="M26" s="24"/>
      <c r="N26" s="24"/>
      <c r="O26" s="40"/>
      <c r="P26" s="22"/>
    </row>
    <row r="27" spans="2:19" ht="6.9" customHeight="1">
      <c r="B27" s="20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2"/>
    </row>
    <row r="28" spans="2:19" ht="15">
      <c r="B28" s="20"/>
      <c r="C28" s="24"/>
      <c r="D28" s="24" t="s">
        <v>41</v>
      </c>
      <c r="E28" s="24"/>
      <c r="F28" s="24"/>
      <c r="G28" s="24"/>
      <c r="H28" s="24"/>
      <c r="I28" s="24"/>
      <c r="J28" s="24"/>
      <c r="K28" s="49"/>
      <c r="L28" s="44"/>
      <c r="M28" s="40"/>
      <c r="N28" s="49"/>
      <c r="P28" s="22"/>
    </row>
    <row r="29" spans="2:19" ht="15">
      <c r="B29" s="20"/>
      <c r="C29" s="24"/>
      <c r="D29" s="24" t="s">
        <v>42</v>
      </c>
      <c r="E29" s="24"/>
      <c r="F29" s="24"/>
      <c r="G29" s="24" t="s">
        <v>47</v>
      </c>
      <c r="H29" s="24"/>
      <c r="I29" s="24"/>
      <c r="J29" s="24"/>
      <c r="K29" s="49" t="s">
        <v>44</v>
      </c>
      <c r="L29" s="44">
        <v>1017.66</v>
      </c>
      <c r="M29" s="40"/>
      <c r="N29" s="49" t="s">
        <v>44</v>
      </c>
      <c r="O29" s="44">
        <v>576.78</v>
      </c>
      <c r="P29" s="22"/>
    </row>
    <row r="30" spans="2:19" ht="15">
      <c r="B30" s="20"/>
      <c r="C30" s="24"/>
      <c r="D30" s="24"/>
      <c r="E30" s="24"/>
      <c r="F30" s="24"/>
      <c r="G30" s="24" t="s">
        <v>48</v>
      </c>
      <c r="H30" s="24"/>
      <c r="I30" s="24"/>
      <c r="J30" s="24"/>
      <c r="K30" s="49" t="s">
        <v>44</v>
      </c>
      <c r="L30" s="44">
        <v>0</v>
      </c>
      <c r="M30" s="40"/>
      <c r="N30" s="49" t="s">
        <v>44</v>
      </c>
      <c r="O30" s="44">
        <v>0</v>
      </c>
      <c r="P30" s="22"/>
    </row>
    <row r="31" spans="2:19" ht="6.9" customHeight="1" thickBot="1">
      <c r="B31" s="20"/>
      <c r="C31" s="24"/>
      <c r="E31" s="24"/>
      <c r="F31" s="24"/>
      <c r="G31" s="24"/>
      <c r="H31" s="24"/>
      <c r="I31" s="24"/>
      <c r="J31" s="24"/>
      <c r="L31" s="56"/>
      <c r="M31" s="40"/>
      <c r="O31" s="45"/>
      <c r="P31" s="22"/>
    </row>
    <row r="32" spans="2:19" ht="15.6" thickTop="1">
      <c r="B32" s="20"/>
      <c r="C32" s="24"/>
      <c r="D32" s="24"/>
      <c r="E32" s="24"/>
      <c r="F32" s="24"/>
      <c r="G32" s="24"/>
      <c r="H32" s="24"/>
      <c r="I32" s="24"/>
      <c r="J32" s="24"/>
      <c r="K32" s="24"/>
      <c r="P32" s="22"/>
    </row>
    <row r="33" spans="2:16" ht="15">
      <c r="B33" s="20"/>
      <c r="C33" s="24"/>
      <c r="D33" s="24"/>
      <c r="E33" s="24"/>
      <c r="F33" s="24"/>
      <c r="G33" s="24"/>
      <c r="H33" s="24"/>
      <c r="I33" s="24"/>
      <c r="J33" s="24"/>
      <c r="K33" s="24"/>
      <c r="P33" s="22"/>
    </row>
    <row r="34" spans="2:16" ht="15.6">
      <c r="B34" s="20"/>
      <c r="C34" s="39" t="s">
        <v>67</v>
      </c>
      <c r="D34" s="24"/>
      <c r="E34" s="24"/>
      <c r="F34" s="24"/>
      <c r="G34" s="24"/>
      <c r="H34" s="24"/>
      <c r="I34" s="24"/>
      <c r="J34" s="24"/>
      <c r="K34" s="24"/>
      <c r="L34" s="40"/>
      <c r="M34" s="24"/>
      <c r="N34" s="24"/>
      <c r="O34" s="40"/>
      <c r="P34" s="22"/>
    </row>
    <row r="35" spans="2:16" ht="6.9" customHeight="1">
      <c r="B35" s="20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2"/>
    </row>
    <row r="36" spans="2:16" ht="15">
      <c r="B36" s="20"/>
      <c r="C36" s="24"/>
      <c r="D36" s="24" t="s">
        <v>68</v>
      </c>
      <c r="E36" s="24"/>
      <c r="F36" s="24"/>
      <c r="G36" s="24"/>
      <c r="H36" s="24"/>
      <c r="I36" s="24"/>
      <c r="J36" s="24"/>
      <c r="K36" s="49" t="s">
        <v>44</v>
      </c>
      <c r="L36" s="44">
        <f>Micro!Z56</f>
        <v>0</v>
      </c>
      <c r="M36" s="40"/>
      <c r="N36" s="49" t="s">
        <v>44</v>
      </c>
      <c r="O36" s="44">
        <v>900</v>
      </c>
      <c r="P36" s="22"/>
    </row>
    <row r="37" spans="2:16" ht="6.9" customHeight="1" thickBot="1">
      <c r="B37" s="20"/>
      <c r="C37" s="24"/>
      <c r="E37" s="24"/>
      <c r="F37" s="24"/>
      <c r="G37" s="24"/>
      <c r="H37" s="24"/>
      <c r="I37" s="24"/>
      <c r="J37" s="24"/>
      <c r="L37" s="56"/>
      <c r="M37" s="40"/>
      <c r="O37" s="45"/>
      <c r="P37" s="22"/>
    </row>
    <row r="38" spans="2:16" ht="15.6" thickTop="1">
      <c r="B38" s="20"/>
      <c r="C38" s="24"/>
      <c r="D38" s="24"/>
      <c r="E38" s="24"/>
      <c r="F38" s="24"/>
      <c r="G38" s="24"/>
      <c r="H38" s="24"/>
      <c r="I38" s="24"/>
      <c r="J38" s="24"/>
      <c r="K38" s="24"/>
      <c r="L38" s="40"/>
      <c r="M38" s="24"/>
      <c r="N38" s="24"/>
      <c r="O38" s="40"/>
      <c r="P38" s="22"/>
    </row>
    <row r="39" spans="2:16" ht="15">
      <c r="B39" s="20"/>
      <c r="C39" s="24"/>
      <c r="D39" s="24"/>
      <c r="E39" s="24"/>
      <c r="F39" s="24"/>
      <c r="G39" s="24"/>
      <c r="H39" s="24"/>
      <c r="I39" s="24"/>
      <c r="J39" s="24"/>
      <c r="K39" s="24"/>
      <c r="L39" s="40"/>
      <c r="M39" s="24"/>
      <c r="N39" s="24"/>
      <c r="O39" s="40"/>
      <c r="P39" s="22"/>
    </row>
    <row r="40" spans="2:16" ht="15.6">
      <c r="B40" s="20"/>
      <c r="C40" s="39" t="s">
        <v>71</v>
      </c>
      <c r="D40" s="24"/>
      <c r="E40" s="24"/>
      <c r="F40" s="24"/>
      <c r="G40" s="24"/>
      <c r="H40" s="24"/>
      <c r="I40" s="24"/>
      <c r="J40" s="24"/>
      <c r="K40" s="24"/>
      <c r="L40" s="40"/>
      <c r="M40" s="24"/>
      <c r="N40" s="24"/>
      <c r="O40" s="40"/>
      <c r="P40" s="22"/>
    </row>
    <row r="41" spans="2:16" ht="6.9" customHeight="1">
      <c r="B41" s="20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2"/>
    </row>
    <row r="42" spans="2:16" ht="15">
      <c r="B42" s="20"/>
      <c r="C42" s="24"/>
      <c r="D42" s="24" t="s">
        <v>85</v>
      </c>
      <c r="E42" s="24"/>
      <c r="F42" s="24"/>
      <c r="G42" s="24"/>
      <c r="H42" s="24"/>
      <c r="I42" s="24"/>
      <c r="J42" s="24"/>
      <c r="K42" s="49" t="s">
        <v>44</v>
      </c>
      <c r="L42" s="44">
        <v>0</v>
      </c>
      <c r="M42" s="40"/>
      <c r="N42" s="49" t="s">
        <v>44</v>
      </c>
      <c r="O42" s="44">
        <v>0</v>
      </c>
      <c r="P42" s="22"/>
    </row>
    <row r="43" spans="2:16" ht="6.9" customHeight="1" thickBot="1">
      <c r="B43" s="20"/>
      <c r="C43" s="24"/>
      <c r="E43" s="24"/>
      <c r="F43" s="24"/>
      <c r="G43" s="24"/>
      <c r="H43" s="24"/>
      <c r="I43" s="24"/>
      <c r="J43" s="24"/>
      <c r="L43" s="56"/>
      <c r="M43" s="40"/>
      <c r="O43" s="45"/>
      <c r="P43" s="22"/>
    </row>
    <row r="44" spans="2:16" ht="15.6" thickTop="1">
      <c r="B44" s="20"/>
      <c r="C44" s="24"/>
      <c r="D44" s="24"/>
      <c r="E44" s="24"/>
      <c r="F44" s="24"/>
      <c r="G44" s="24"/>
      <c r="H44" s="24"/>
      <c r="I44" s="24"/>
      <c r="J44" s="24"/>
      <c r="K44" s="24"/>
      <c r="L44" s="40"/>
      <c r="M44" s="24"/>
      <c r="N44" s="24"/>
      <c r="O44" s="40"/>
      <c r="P44" s="22"/>
    </row>
    <row r="45" spans="2:16" ht="15">
      <c r="B45" s="20"/>
      <c r="C45" s="24"/>
      <c r="D45" s="24"/>
      <c r="E45" s="24"/>
      <c r="F45" s="24"/>
      <c r="G45" s="24"/>
      <c r="H45" s="24"/>
      <c r="I45" s="24"/>
      <c r="J45" s="24"/>
      <c r="K45" s="24"/>
      <c r="L45" s="40"/>
      <c r="M45" s="24"/>
      <c r="N45" s="24"/>
      <c r="O45" s="40"/>
      <c r="P45" s="22"/>
    </row>
    <row r="46" spans="2:16" ht="15.6">
      <c r="B46" s="20"/>
      <c r="C46" s="39" t="s">
        <v>43</v>
      </c>
      <c r="D46" s="24"/>
      <c r="E46" s="24"/>
      <c r="F46" s="24"/>
      <c r="G46" s="24"/>
      <c r="H46" s="24"/>
      <c r="I46" s="24"/>
      <c r="J46" s="24"/>
      <c r="K46" s="24"/>
      <c r="L46" s="39"/>
      <c r="M46" s="24"/>
      <c r="N46" s="24"/>
      <c r="O46" s="39"/>
      <c r="P46" s="22"/>
    </row>
    <row r="47" spans="2:16" ht="6.9" customHeight="1">
      <c r="B47" s="20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2"/>
    </row>
    <row r="48" spans="2:16" ht="15">
      <c r="B48" s="20"/>
      <c r="C48" s="46"/>
      <c r="D48" s="21" t="s">
        <v>209</v>
      </c>
      <c r="E48" s="21"/>
      <c r="F48" s="21"/>
      <c r="I48" s="21"/>
      <c r="L48" s="26">
        <v>0</v>
      </c>
      <c r="O48" s="26">
        <v>0</v>
      </c>
      <c r="P48" s="22"/>
    </row>
    <row r="49" spans="2:16" ht="6.9" customHeight="1">
      <c r="B49" s="20"/>
      <c r="C49" s="24"/>
      <c r="L49" s="26"/>
      <c r="O49" s="26"/>
      <c r="P49" s="22"/>
    </row>
    <row r="50" spans="2:16" ht="6.9" customHeight="1">
      <c r="B50" s="20"/>
      <c r="C50" s="24"/>
      <c r="L50" s="26"/>
      <c r="O50" s="26"/>
      <c r="P50" s="22"/>
    </row>
    <row r="51" spans="2:16" ht="6.9" customHeight="1">
      <c r="B51" s="20"/>
      <c r="C51" s="24"/>
      <c r="D51" s="42"/>
      <c r="E51" s="46"/>
      <c r="F51" s="24"/>
      <c r="G51" s="24"/>
      <c r="H51" s="42"/>
      <c r="I51" s="24"/>
      <c r="J51" s="24"/>
      <c r="K51" s="24"/>
      <c r="L51" s="75"/>
      <c r="M51" s="40"/>
      <c r="N51" s="40"/>
      <c r="O51" s="75"/>
      <c r="P51" s="22"/>
    </row>
    <row r="52" spans="2:16" ht="6.9" customHeight="1">
      <c r="B52" s="20"/>
      <c r="C52" s="24"/>
      <c r="D52" s="24"/>
      <c r="F52" s="24"/>
      <c r="G52" s="24"/>
      <c r="H52" s="59"/>
      <c r="I52" s="24"/>
      <c r="J52" s="24"/>
      <c r="K52" s="24"/>
      <c r="L52" s="75"/>
      <c r="M52" s="40"/>
      <c r="N52" s="40"/>
      <c r="O52" s="75"/>
      <c r="P52" s="22"/>
    </row>
    <row r="53" spans="2:16" ht="6.9" customHeight="1">
      <c r="B53" s="20"/>
      <c r="C53" s="24"/>
      <c r="D53" s="24"/>
      <c r="F53" s="24"/>
      <c r="G53" s="24"/>
      <c r="H53" s="59"/>
      <c r="I53" s="24"/>
      <c r="J53" s="24"/>
      <c r="K53" s="24"/>
      <c r="L53" s="75"/>
      <c r="M53" s="40"/>
      <c r="N53" s="40"/>
      <c r="O53" s="75"/>
      <c r="P53" s="22"/>
    </row>
    <row r="54" spans="2:16" ht="6.9" customHeight="1">
      <c r="B54" s="20"/>
      <c r="C54" s="24"/>
      <c r="D54" s="24"/>
      <c r="F54" s="24"/>
      <c r="G54" s="24"/>
      <c r="H54" s="59"/>
      <c r="I54" s="24"/>
      <c r="J54" s="24"/>
      <c r="K54" s="24"/>
      <c r="L54" s="75"/>
      <c r="M54" s="40"/>
      <c r="N54" s="40"/>
      <c r="O54" s="75"/>
      <c r="P54" s="22"/>
    </row>
    <row r="55" spans="2:16" ht="15">
      <c r="B55" s="20"/>
      <c r="C55" s="24"/>
      <c r="D55" s="21"/>
      <c r="F55" s="24"/>
      <c r="G55" s="24"/>
      <c r="H55" s="59"/>
      <c r="I55" s="24"/>
      <c r="J55" s="24"/>
      <c r="K55" s="24"/>
      <c r="L55" s="26"/>
      <c r="M55" s="40"/>
      <c r="N55" s="40"/>
      <c r="O55" s="75"/>
      <c r="P55" s="22"/>
    </row>
    <row r="56" spans="2:16" ht="6.9" customHeight="1">
      <c r="B56" s="20"/>
      <c r="C56" s="24"/>
      <c r="D56" s="47"/>
      <c r="E56" s="47"/>
      <c r="F56" s="24"/>
      <c r="G56" s="24"/>
      <c r="H56" s="42"/>
      <c r="I56" s="24"/>
      <c r="J56" s="24"/>
      <c r="K56" s="24"/>
      <c r="L56" s="78"/>
      <c r="M56" s="40"/>
      <c r="N56" s="40"/>
      <c r="O56" s="48"/>
      <c r="P56" s="22"/>
    </row>
    <row r="57" spans="2:16" ht="6.9" customHeight="1">
      <c r="B57" s="20"/>
      <c r="C57" s="24"/>
      <c r="D57" s="24"/>
      <c r="E57" s="47"/>
      <c r="F57" s="24"/>
      <c r="G57" s="24"/>
      <c r="H57" s="24"/>
      <c r="I57" s="24"/>
      <c r="J57" s="24"/>
      <c r="K57" s="24"/>
      <c r="L57" s="75"/>
      <c r="M57" s="40"/>
      <c r="N57" s="40"/>
      <c r="O57" s="40"/>
      <c r="P57" s="22"/>
    </row>
    <row r="58" spans="2:16" ht="15">
      <c r="B58" s="20"/>
      <c r="C58" s="24"/>
      <c r="D58" s="24"/>
      <c r="E58" s="24"/>
      <c r="F58" s="24"/>
      <c r="G58" s="24"/>
      <c r="H58" s="24"/>
      <c r="I58" s="42"/>
      <c r="J58" s="42"/>
      <c r="K58" s="49"/>
      <c r="L58" s="40">
        <f>SUM(L47:L56)</f>
        <v>0</v>
      </c>
      <c r="M58" s="40"/>
      <c r="N58" s="49"/>
      <c r="O58" s="40">
        <f>SUM(O47:O56)</f>
        <v>0</v>
      </c>
      <c r="P58" s="22"/>
    </row>
    <row r="59" spans="2:16" ht="6.9" customHeight="1" thickBot="1">
      <c r="B59" s="20"/>
      <c r="C59" s="24"/>
      <c r="D59" s="24"/>
      <c r="E59" s="24"/>
      <c r="F59" s="24"/>
      <c r="G59" s="24"/>
      <c r="H59" s="24"/>
      <c r="I59" s="24"/>
      <c r="J59" s="24"/>
      <c r="K59" s="24"/>
      <c r="L59" s="79"/>
      <c r="M59" s="40"/>
      <c r="N59" s="40"/>
      <c r="O59" s="45"/>
      <c r="P59" s="22"/>
    </row>
    <row r="60" spans="2:16" ht="15.6" thickTop="1">
      <c r="B60" s="20"/>
      <c r="C60" s="24"/>
      <c r="D60" s="24"/>
      <c r="E60" s="24"/>
      <c r="F60" s="24"/>
      <c r="G60" s="24"/>
      <c r="H60" s="24"/>
      <c r="I60" s="24"/>
      <c r="J60" s="24"/>
      <c r="K60" s="24"/>
      <c r="L60" s="75"/>
      <c r="M60" s="40"/>
      <c r="N60" s="24"/>
      <c r="O60" s="24"/>
      <c r="P60" s="22"/>
    </row>
    <row r="61" spans="2:16" ht="15">
      <c r="B61" s="20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40"/>
      <c r="N61" s="24"/>
      <c r="O61" s="24"/>
      <c r="P61" s="22"/>
    </row>
    <row r="62" spans="2:16" ht="15.6">
      <c r="B62" s="20"/>
      <c r="C62" s="24"/>
      <c r="D62" s="24"/>
      <c r="E62" s="24"/>
      <c r="F62" s="24"/>
      <c r="G62" s="159" t="s">
        <v>210</v>
      </c>
      <c r="H62" s="24"/>
      <c r="I62" s="24"/>
      <c r="J62" s="24"/>
      <c r="K62" s="24"/>
      <c r="L62" s="24"/>
      <c r="M62" s="159" t="s">
        <v>211</v>
      </c>
      <c r="N62" s="24"/>
      <c r="O62" s="24"/>
      <c r="P62" s="22"/>
    </row>
    <row r="63" spans="2:16" ht="15.6">
      <c r="B63" s="20"/>
      <c r="C63" s="39" t="s">
        <v>30</v>
      </c>
      <c r="D63" s="42"/>
      <c r="E63" s="50" t="s">
        <v>31</v>
      </c>
      <c r="F63" s="24"/>
      <c r="G63" s="24"/>
      <c r="H63" s="24"/>
      <c r="I63" s="24"/>
      <c r="J63" s="24"/>
      <c r="K63" s="24"/>
      <c r="L63" s="50" t="s">
        <v>31</v>
      </c>
      <c r="M63" s="24"/>
      <c r="N63" s="24"/>
      <c r="O63" s="24"/>
      <c r="P63" s="22"/>
    </row>
    <row r="64" spans="2:16" ht="15">
      <c r="B64" s="20"/>
      <c r="C64" s="24"/>
      <c r="D64" s="24"/>
      <c r="E64" s="24" t="s">
        <v>32</v>
      </c>
      <c r="F64" s="24"/>
      <c r="G64" s="24"/>
      <c r="H64" s="24"/>
      <c r="I64" s="24"/>
      <c r="J64" s="24"/>
      <c r="K64" s="24"/>
      <c r="L64" s="24" t="s">
        <v>33</v>
      </c>
      <c r="M64" s="24"/>
      <c r="N64" s="24"/>
      <c r="O64" s="24"/>
      <c r="P64" s="22"/>
    </row>
    <row r="65" spans="2:16" ht="15">
      <c r="B65" s="20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2"/>
    </row>
    <row r="66" spans="2:16" ht="15">
      <c r="B66" s="20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2"/>
    </row>
    <row r="67" spans="2:16" ht="15">
      <c r="B67" s="20"/>
      <c r="C67" s="21"/>
      <c r="E67" s="21"/>
      <c r="F67" s="34" t="s">
        <v>34</v>
      </c>
      <c r="G67" s="34"/>
      <c r="H67" s="34" t="s">
        <v>212</v>
      </c>
      <c r="J67" s="34"/>
      <c r="K67" s="34"/>
      <c r="N67" s="34"/>
      <c r="O67" s="21"/>
      <c r="P67" s="22"/>
    </row>
    <row r="68" spans="2:16" ht="6.9" customHeight="1" thickBot="1">
      <c r="B68" s="35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7"/>
    </row>
  </sheetData>
  <phoneticPr fontId="4" type="noConversion"/>
  <pageMargins left="0.74803149606299213" right="0.15748031496062992" top="0.59055118110236227" bottom="0.59055118110236227" header="0.39370078740157483" footer="0.43307086614173229"/>
  <pageSetup paperSize="9" scale="90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152"/>
  <sheetViews>
    <sheetView topLeftCell="N224" zoomScale="85" zoomScaleNormal="85" workbookViewId="0">
      <selection activeCell="N150" sqref="N150"/>
    </sheetView>
  </sheetViews>
  <sheetFormatPr defaultRowHeight="13.2"/>
  <cols>
    <col min="1" max="1" width="4.44140625" customWidth="1"/>
    <col min="2" max="2" width="2.109375" customWidth="1"/>
    <col min="3" max="3" width="12.5546875" customWidth="1"/>
    <col min="4" max="4" width="2.44140625" customWidth="1"/>
    <col min="5" max="5" width="6.5546875" customWidth="1"/>
    <col min="6" max="6" width="3.88671875" customWidth="1"/>
    <col min="7" max="7" width="10.109375" bestFit="1" customWidth="1"/>
    <col min="8" max="8" width="10.6640625" customWidth="1"/>
    <col min="9" max="9" width="2.44140625" customWidth="1"/>
    <col min="10" max="10" width="10.33203125" customWidth="1"/>
    <col min="11" max="11" width="15.109375" customWidth="1"/>
    <col min="12" max="12" width="3.33203125" customWidth="1"/>
    <col min="13" max="13" width="11" customWidth="1"/>
    <col min="14" max="16" width="9.6640625" customWidth="1"/>
    <col min="17" max="17" width="10.6640625" customWidth="1"/>
    <col min="18" max="19" width="9.6640625" customWidth="1"/>
    <col min="20" max="20" width="9" customWidth="1"/>
    <col min="21" max="21" width="10.5546875" customWidth="1"/>
    <col min="22" max="22" width="9.6640625" customWidth="1"/>
    <col min="23" max="23" width="9" customWidth="1"/>
    <col min="24" max="24" width="9.6640625" customWidth="1"/>
    <col min="25" max="25" width="12" customWidth="1"/>
    <col min="26" max="29" width="9.6640625" customWidth="1"/>
    <col min="30" max="30" width="5.33203125" customWidth="1"/>
    <col min="32" max="32" width="4.5546875" customWidth="1"/>
    <col min="33" max="33" width="10.33203125" customWidth="1"/>
    <col min="38" max="38" width="2.109375" customWidth="1"/>
    <col min="40" max="40" width="2.109375" customWidth="1"/>
  </cols>
  <sheetData>
    <row r="1" spans="2:41" ht="6.9" customHeight="1">
      <c r="B1" s="10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2:41" ht="17.399999999999999">
      <c r="B2" s="13"/>
      <c r="C2" s="14" t="s">
        <v>10</v>
      </c>
      <c r="D2" s="14"/>
      <c r="E2" s="15"/>
      <c r="F2" s="15"/>
      <c r="G2" s="19"/>
      <c r="H2" s="19"/>
      <c r="I2" s="19" t="s">
        <v>141</v>
      </c>
      <c r="J2" s="15"/>
      <c r="K2" s="15"/>
      <c r="L2" s="15"/>
      <c r="M2" s="15"/>
      <c r="N2" s="15" t="s">
        <v>45</v>
      </c>
      <c r="O2" s="15"/>
      <c r="P2" s="15"/>
      <c r="Q2" s="15"/>
      <c r="R2" s="16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2:41" ht="6.9" customHeight="1">
      <c r="B3" s="13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</row>
    <row r="4" spans="2:41">
      <c r="B4" s="81"/>
    </row>
    <row r="5" spans="2:41">
      <c r="B5" s="81"/>
      <c r="C5" s="152" t="s">
        <v>9</v>
      </c>
      <c r="M5" s="2" t="s">
        <v>106</v>
      </c>
      <c r="N5" s="2" t="s">
        <v>93</v>
      </c>
      <c r="O5" s="55" t="s">
        <v>49</v>
      </c>
      <c r="P5" s="2" t="s">
        <v>107</v>
      </c>
      <c r="Q5" s="2" t="s">
        <v>128</v>
      </c>
      <c r="R5" s="2" t="s">
        <v>53</v>
      </c>
      <c r="S5" s="2" t="s">
        <v>108</v>
      </c>
      <c r="T5" s="2" t="s">
        <v>76</v>
      </c>
      <c r="U5" s="2" t="s">
        <v>125</v>
      </c>
      <c r="W5" s="2"/>
      <c r="X5" s="55" t="s">
        <v>126</v>
      </c>
      <c r="Y5" s="55" t="s">
        <v>101</v>
      </c>
      <c r="Z5" s="2"/>
      <c r="AI5" s="80" t="s">
        <v>94</v>
      </c>
      <c r="AK5" s="69" t="s">
        <v>100</v>
      </c>
      <c r="AL5" s="52"/>
      <c r="AM5" s="69" t="s">
        <v>100</v>
      </c>
      <c r="AN5" s="52"/>
      <c r="AO5" s="69" t="s">
        <v>100</v>
      </c>
    </row>
    <row r="6" spans="2:41" ht="17.399999999999999">
      <c r="B6" s="81"/>
      <c r="C6" s="1" t="s">
        <v>0</v>
      </c>
      <c r="D6" s="1"/>
      <c r="E6" s="2" t="s">
        <v>1</v>
      </c>
      <c r="G6" s="1" t="s">
        <v>2</v>
      </c>
      <c r="I6" s="1"/>
      <c r="J6" s="1" t="s">
        <v>3</v>
      </c>
      <c r="L6" s="1" t="s">
        <v>74</v>
      </c>
      <c r="M6" s="2" t="s">
        <v>4</v>
      </c>
      <c r="N6" s="2" t="s">
        <v>95</v>
      </c>
      <c r="O6" s="2" t="s">
        <v>9</v>
      </c>
      <c r="P6" s="2" t="s">
        <v>86</v>
      </c>
      <c r="Q6" s="2" t="s">
        <v>86</v>
      </c>
      <c r="R6" s="2" t="s">
        <v>9</v>
      </c>
      <c r="S6" s="2" t="s">
        <v>109</v>
      </c>
      <c r="T6" s="2" t="s">
        <v>77</v>
      </c>
      <c r="U6" s="2" t="s">
        <v>105</v>
      </c>
      <c r="V6" s="2" t="s">
        <v>21</v>
      </c>
      <c r="W6" s="2" t="s">
        <v>96</v>
      </c>
      <c r="X6" s="55" t="s">
        <v>127</v>
      </c>
      <c r="Y6" s="55" t="s">
        <v>101</v>
      </c>
      <c r="Z6" s="2" t="s">
        <v>65</v>
      </c>
      <c r="AA6" s="3" t="s">
        <v>5</v>
      </c>
      <c r="AB6" s="2" t="s">
        <v>6</v>
      </c>
      <c r="AC6" s="2"/>
      <c r="AE6" s="2" t="s">
        <v>75</v>
      </c>
      <c r="AI6" s="80" t="s">
        <v>5</v>
      </c>
      <c r="AK6" s="69" t="s">
        <v>140</v>
      </c>
      <c r="AL6" s="52"/>
      <c r="AM6" s="69" t="s">
        <v>140</v>
      </c>
      <c r="AN6" s="52"/>
      <c r="AO6" s="69" t="s">
        <v>140</v>
      </c>
    </row>
    <row r="7" spans="2:41" ht="6.9" customHeight="1">
      <c r="B7" s="81"/>
      <c r="C7" s="4"/>
      <c r="D7" s="4"/>
      <c r="E7" s="4"/>
      <c r="F7" s="4"/>
      <c r="G7" s="4"/>
      <c r="H7" s="4"/>
      <c r="I7" s="4"/>
      <c r="J7" s="4"/>
      <c r="M7" s="52"/>
      <c r="N7" s="52"/>
      <c r="O7" s="52"/>
      <c r="P7" s="52"/>
      <c r="R7" s="52"/>
      <c r="S7" s="52"/>
      <c r="T7" s="52"/>
      <c r="U7" s="52"/>
      <c r="V7" s="52"/>
      <c r="W7" s="52"/>
      <c r="X7" s="52"/>
      <c r="Y7" s="52"/>
      <c r="Z7" s="52"/>
      <c r="AA7" s="5"/>
      <c r="AB7" s="52"/>
      <c r="AC7" s="52"/>
      <c r="AK7" s="52"/>
      <c r="AL7" s="52"/>
      <c r="AM7" s="52"/>
      <c r="AN7" s="52"/>
      <c r="AO7" s="52"/>
    </row>
    <row r="8" spans="2:41" ht="12.75" customHeight="1">
      <c r="B8" s="81"/>
      <c r="C8" s="82">
        <v>44672</v>
      </c>
      <c r="D8" s="58"/>
      <c r="E8" s="154" t="s">
        <v>155</v>
      </c>
      <c r="F8" s="85"/>
      <c r="G8" s="60" t="s">
        <v>138</v>
      </c>
      <c r="H8" s="88"/>
      <c r="I8" s="87"/>
      <c r="J8" s="60" t="s">
        <v>158</v>
      </c>
      <c r="K8" s="88"/>
      <c r="L8" s="93"/>
      <c r="M8" s="90">
        <v>13</v>
      </c>
      <c r="N8" s="90"/>
      <c r="O8" s="90"/>
      <c r="P8" s="90"/>
      <c r="R8" s="90"/>
      <c r="S8" s="90"/>
      <c r="T8" s="90"/>
      <c r="U8" s="90"/>
      <c r="V8" s="90"/>
      <c r="W8" s="90"/>
      <c r="X8" s="90"/>
      <c r="Y8" s="90"/>
      <c r="Z8" s="90"/>
      <c r="AA8" s="91">
        <f t="shared" ref="AA8" si="0">(SUM(M8:Z8))+AB8</f>
        <v>13</v>
      </c>
      <c r="AB8" s="90"/>
      <c r="AC8" s="90"/>
      <c r="AD8" s="7"/>
      <c r="AE8" s="141">
        <v>13</v>
      </c>
      <c r="AF8" s="7"/>
      <c r="AG8" s="6" t="str">
        <f t="shared" ref="AG8" si="1">E8</f>
        <v>DR</v>
      </c>
      <c r="AI8" s="7">
        <f t="shared" ref="AI8" si="2">SUM(M8:Y8)+AB8-AA8</f>
        <v>0</v>
      </c>
      <c r="AK8" s="52"/>
      <c r="AL8" s="52"/>
      <c r="AM8" s="52"/>
      <c r="AN8" s="52"/>
      <c r="AO8" s="52"/>
    </row>
    <row r="9" spans="2:41" ht="13.8">
      <c r="B9" s="81"/>
      <c r="C9" s="82">
        <v>44690</v>
      </c>
      <c r="D9" s="83"/>
      <c r="E9" s="84">
        <v>1070</v>
      </c>
      <c r="F9" s="85"/>
      <c r="G9" s="86" t="s">
        <v>156</v>
      </c>
      <c r="H9" s="87"/>
      <c r="I9" s="87"/>
      <c r="J9" s="87" t="s">
        <v>157</v>
      </c>
      <c r="K9" s="88"/>
      <c r="L9" s="89"/>
      <c r="M9" s="90">
        <v>48</v>
      </c>
      <c r="N9" s="90"/>
      <c r="O9" s="90"/>
      <c r="P9" s="90"/>
      <c r="R9" s="90"/>
      <c r="S9" s="90"/>
      <c r="T9" s="90"/>
      <c r="U9" s="90"/>
      <c r="V9" s="90"/>
      <c r="W9" s="90"/>
      <c r="X9" s="90"/>
      <c r="Y9" s="90"/>
      <c r="Z9" s="90"/>
      <c r="AA9" s="91">
        <f>(SUM(M9:Z9))+AB9</f>
        <v>48</v>
      </c>
      <c r="AB9" s="90"/>
      <c r="AC9" s="90"/>
      <c r="AE9" s="141">
        <v>48</v>
      </c>
      <c r="AG9" s="6">
        <f>E9</f>
        <v>1070</v>
      </c>
      <c r="AI9" s="7">
        <f>SUM(M9:Y9)+AB9-AA9</f>
        <v>0</v>
      </c>
      <c r="AK9" s="52"/>
      <c r="AL9" s="52"/>
      <c r="AM9" s="52"/>
      <c r="AN9" s="52"/>
      <c r="AO9" s="52"/>
    </row>
    <row r="10" spans="2:41" ht="13.8">
      <c r="B10" s="81"/>
      <c r="C10" s="82">
        <v>44690</v>
      </c>
      <c r="D10" s="58"/>
      <c r="E10" s="92">
        <v>1071</v>
      </c>
      <c r="F10" s="85"/>
      <c r="G10" s="60" t="s">
        <v>148</v>
      </c>
      <c r="H10" s="88"/>
      <c r="I10" s="60"/>
      <c r="J10" s="60" t="s">
        <v>190</v>
      </c>
      <c r="K10" s="88"/>
      <c r="L10" s="93"/>
      <c r="M10" s="90">
        <v>330.62</v>
      </c>
      <c r="N10" s="90"/>
      <c r="O10" s="90"/>
      <c r="P10" s="90"/>
      <c r="R10" s="90"/>
      <c r="S10" s="90"/>
      <c r="T10" s="90"/>
      <c r="U10" s="90"/>
      <c r="V10" s="90"/>
      <c r="W10" s="90"/>
      <c r="X10" s="90"/>
      <c r="Y10" s="90"/>
      <c r="Z10" s="90"/>
      <c r="AA10" s="91">
        <f t="shared" ref="AA10:AA68" si="3">(SUM(M10:Z10))+AB10</f>
        <v>330.62</v>
      </c>
      <c r="AB10" s="90"/>
      <c r="AC10" s="90"/>
      <c r="AD10" s="7"/>
      <c r="AE10" s="141">
        <v>330.62</v>
      </c>
      <c r="AF10" s="7"/>
      <c r="AG10" s="6">
        <f>E10</f>
        <v>1071</v>
      </c>
      <c r="AI10" s="7">
        <f t="shared" ref="AI10:AI68" si="4">SUM(M10:Y10)+AB10-AA10</f>
        <v>0</v>
      </c>
      <c r="AK10" s="52"/>
      <c r="AL10" s="52"/>
      <c r="AM10" s="52"/>
      <c r="AN10" s="52"/>
      <c r="AO10" s="52"/>
    </row>
    <row r="11" spans="2:41" ht="13.8">
      <c r="B11" s="81"/>
      <c r="C11" s="82">
        <v>44690</v>
      </c>
      <c r="D11" s="58"/>
      <c r="E11" s="92">
        <v>1072</v>
      </c>
      <c r="F11" s="85"/>
      <c r="G11" s="60" t="s">
        <v>159</v>
      </c>
      <c r="H11" s="88"/>
      <c r="I11" s="60"/>
      <c r="J11" s="60" t="s">
        <v>164</v>
      </c>
      <c r="K11" s="88"/>
      <c r="L11" s="93"/>
      <c r="M11" s="90">
        <v>152.38</v>
      </c>
      <c r="N11" s="90"/>
      <c r="O11" s="90"/>
      <c r="P11" s="90"/>
      <c r="R11" s="90"/>
      <c r="S11" s="90"/>
      <c r="T11" s="90"/>
      <c r="U11" s="90"/>
      <c r="V11" s="90"/>
      <c r="W11" s="90"/>
      <c r="X11" s="90"/>
      <c r="Y11" s="90"/>
      <c r="Z11" s="90"/>
      <c r="AA11" s="91">
        <f t="shared" si="3"/>
        <v>182.85999999999999</v>
      </c>
      <c r="AB11" s="90">
        <v>30.48</v>
      </c>
      <c r="AC11" s="90"/>
      <c r="AD11" s="7"/>
      <c r="AE11" s="141">
        <v>182.86</v>
      </c>
      <c r="AF11" s="7"/>
      <c r="AG11" s="6">
        <f t="shared" ref="AG11:AG73" si="5">E11</f>
        <v>1072</v>
      </c>
      <c r="AI11" s="7">
        <f t="shared" si="4"/>
        <v>0</v>
      </c>
      <c r="AK11" s="53">
        <f>AB11</f>
        <v>30.48</v>
      </c>
      <c r="AL11" s="52"/>
      <c r="AM11" s="52"/>
      <c r="AN11" s="52"/>
      <c r="AO11" s="52"/>
    </row>
    <row r="12" spans="2:41" ht="13.8">
      <c r="B12" s="81"/>
      <c r="C12" s="82">
        <v>44690</v>
      </c>
      <c r="D12" s="58"/>
      <c r="E12" s="85">
        <v>1073</v>
      </c>
      <c r="F12" s="85"/>
      <c r="G12" s="60" t="s">
        <v>165</v>
      </c>
      <c r="H12" s="88"/>
      <c r="I12" s="87"/>
      <c r="J12" s="60" t="s">
        <v>163</v>
      </c>
      <c r="K12" s="88"/>
      <c r="L12" s="93"/>
      <c r="M12" s="90"/>
      <c r="N12" s="90"/>
      <c r="O12" s="90"/>
      <c r="P12" s="90"/>
      <c r="R12" s="90"/>
      <c r="S12" s="90"/>
      <c r="T12" s="90"/>
      <c r="U12" s="90"/>
      <c r="V12" s="90"/>
      <c r="W12" s="90"/>
      <c r="X12" s="90"/>
      <c r="Y12" s="90"/>
      <c r="Z12" s="90"/>
      <c r="AA12" s="91">
        <f t="shared" si="3"/>
        <v>0</v>
      </c>
      <c r="AB12" s="90"/>
      <c r="AC12" s="90"/>
      <c r="AD12" s="7"/>
      <c r="AE12" s="141"/>
      <c r="AF12" s="7"/>
      <c r="AG12" s="6">
        <f t="shared" si="5"/>
        <v>1073</v>
      </c>
      <c r="AI12" s="7">
        <f t="shared" si="4"/>
        <v>0</v>
      </c>
      <c r="AK12" s="53">
        <f>AB12</f>
        <v>0</v>
      </c>
      <c r="AL12" s="52"/>
      <c r="AM12" s="52"/>
      <c r="AN12" s="52"/>
      <c r="AO12" s="52"/>
    </row>
    <row r="13" spans="2:41" ht="13.8">
      <c r="B13" s="81"/>
      <c r="C13" s="82">
        <v>44690</v>
      </c>
      <c r="D13" s="58"/>
      <c r="E13" s="85">
        <v>1074</v>
      </c>
      <c r="F13" s="85"/>
      <c r="G13" s="60" t="s">
        <v>160</v>
      </c>
      <c r="H13" s="88"/>
      <c r="I13" s="87"/>
      <c r="J13" s="60" t="s">
        <v>161</v>
      </c>
      <c r="K13" s="88"/>
      <c r="L13" s="93"/>
      <c r="M13" s="90">
        <v>55</v>
      </c>
      <c r="N13" s="90"/>
      <c r="O13" s="90"/>
      <c r="P13" s="90"/>
      <c r="R13" s="90"/>
      <c r="S13" s="90"/>
      <c r="T13" s="90"/>
      <c r="U13" s="90"/>
      <c r="V13" s="90"/>
      <c r="W13" s="90"/>
      <c r="X13" s="90"/>
      <c r="Y13" s="90"/>
      <c r="Z13" s="90"/>
      <c r="AA13" s="91">
        <f t="shared" si="3"/>
        <v>55</v>
      </c>
      <c r="AB13" s="90"/>
      <c r="AC13" s="90"/>
      <c r="AD13" s="7"/>
      <c r="AE13" s="141">
        <v>55</v>
      </c>
      <c r="AF13" s="7"/>
      <c r="AG13" s="6">
        <f t="shared" si="5"/>
        <v>1074</v>
      </c>
      <c r="AI13" s="7">
        <f t="shared" si="4"/>
        <v>0</v>
      </c>
      <c r="AK13" s="52"/>
      <c r="AL13" s="52"/>
      <c r="AM13" s="52"/>
      <c r="AN13" s="52"/>
      <c r="AO13" s="52"/>
    </row>
    <row r="14" spans="2:41" ht="13.8">
      <c r="B14" s="81"/>
      <c r="C14" s="82">
        <v>44690</v>
      </c>
      <c r="D14" s="58"/>
      <c r="E14" s="85">
        <v>1075</v>
      </c>
      <c r="F14" s="85"/>
      <c r="G14" s="60" t="s">
        <v>151</v>
      </c>
      <c r="H14" s="88"/>
      <c r="I14" s="87"/>
      <c r="J14" s="87" t="s">
        <v>162</v>
      </c>
      <c r="K14" s="88"/>
      <c r="L14" s="93"/>
      <c r="M14" s="90"/>
      <c r="N14" s="90"/>
      <c r="O14" s="90"/>
      <c r="P14" s="90"/>
      <c r="R14" s="90"/>
      <c r="S14" s="90"/>
      <c r="T14" s="90">
        <v>511.43</v>
      </c>
      <c r="U14" s="90"/>
      <c r="V14" s="90"/>
      <c r="W14" s="90"/>
      <c r="X14" s="90"/>
      <c r="Y14" s="90"/>
      <c r="Z14" s="90"/>
      <c r="AA14" s="91">
        <f t="shared" si="3"/>
        <v>613.72</v>
      </c>
      <c r="AB14" s="90">
        <v>102.29</v>
      </c>
      <c r="AC14" s="90"/>
      <c r="AD14" s="7"/>
      <c r="AE14" s="142">
        <v>613.72</v>
      </c>
      <c r="AF14" s="7"/>
      <c r="AG14" s="6">
        <f t="shared" si="5"/>
        <v>1075</v>
      </c>
      <c r="AI14" s="7">
        <f t="shared" si="4"/>
        <v>0</v>
      </c>
      <c r="AK14" s="52"/>
      <c r="AL14" s="52"/>
      <c r="AM14" s="52"/>
      <c r="AN14" s="52"/>
      <c r="AO14" s="52"/>
    </row>
    <row r="15" spans="2:41" ht="13.8">
      <c r="B15" s="81"/>
      <c r="C15" s="82">
        <v>44690</v>
      </c>
      <c r="D15" s="58"/>
      <c r="E15" s="85">
        <v>1076</v>
      </c>
      <c r="F15" s="85"/>
      <c r="G15" s="60" t="s">
        <v>167</v>
      </c>
      <c r="H15" s="88"/>
      <c r="I15" s="87"/>
      <c r="J15" s="60" t="s">
        <v>169</v>
      </c>
      <c r="K15" s="88"/>
      <c r="L15" s="93"/>
      <c r="M15" s="90"/>
      <c r="N15" s="90"/>
      <c r="O15" s="90"/>
      <c r="P15" s="90">
        <v>300</v>
      </c>
      <c r="R15" s="90"/>
      <c r="S15" s="90"/>
      <c r="T15" s="90"/>
      <c r="U15" s="90"/>
      <c r="V15" s="90"/>
      <c r="W15" s="90"/>
      <c r="X15" s="90"/>
      <c r="Y15" s="90"/>
      <c r="Z15" s="90"/>
      <c r="AA15" s="91">
        <f t="shared" si="3"/>
        <v>300</v>
      </c>
      <c r="AB15" s="90"/>
      <c r="AC15" s="90"/>
      <c r="AD15" s="7"/>
      <c r="AE15" s="141">
        <v>300</v>
      </c>
      <c r="AF15" s="7"/>
      <c r="AG15" s="6">
        <f t="shared" si="5"/>
        <v>1076</v>
      </c>
      <c r="AI15" s="7">
        <f t="shared" si="4"/>
        <v>0</v>
      </c>
      <c r="AK15" s="53">
        <f>AB15</f>
        <v>0</v>
      </c>
      <c r="AL15" s="52"/>
      <c r="AM15" s="52"/>
      <c r="AN15" s="52"/>
      <c r="AO15" s="52"/>
    </row>
    <row r="16" spans="2:41" ht="13.8">
      <c r="B16" s="81"/>
      <c r="C16" s="82">
        <v>44690</v>
      </c>
      <c r="D16" s="58"/>
      <c r="E16" s="85">
        <v>1077</v>
      </c>
      <c r="F16" s="85"/>
      <c r="G16" s="60" t="s">
        <v>166</v>
      </c>
      <c r="H16" s="88"/>
      <c r="I16" s="87"/>
      <c r="J16" s="60" t="s">
        <v>153</v>
      </c>
      <c r="K16" s="88"/>
      <c r="L16" s="93"/>
      <c r="M16" s="90">
        <v>618.89</v>
      </c>
      <c r="N16" s="90"/>
      <c r="O16" s="90"/>
      <c r="P16" s="90"/>
      <c r="R16" s="90"/>
      <c r="S16" s="90"/>
      <c r="T16" s="90"/>
      <c r="U16" s="90"/>
      <c r="V16" s="90"/>
      <c r="W16" s="90"/>
      <c r="X16" s="90"/>
      <c r="Y16" s="90"/>
      <c r="Z16" s="90"/>
      <c r="AA16" s="91">
        <f t="shared" si="3"/>
        <v>618.89</v>
      </c>
      <c r="AB16" s="90"/>
      <c r="AC16" s="90"/>
      <c r="AD16" s="7"/>
      <c r="AE16" s="141">
        <v>618.89</v>
      </c>
      <c r="AF16" s="7"/>
      <c r="AG16" s="6">
        <f t="shared" si="5"/>
        <v>1077</v>
      </c>
      <c r="AI16" s="7">
        <f t="shared" si="4"/>
        <v>0</v>
      </c>
      <c r="AK16" s="52"/>
      <c r="AL16" s="52"/>
      <c r="AM16" s="52"/>
      <c r="AN16" s="52"/>
      <c r="AO16" s="52"/>
    </row>
    <row r="17" spans="2:41" ht="13.8">
      <c r="B17" s="81"/>
      <c r="C17" s="82">
        <v>44702</v>
      </c>
      <c r="D17" s="58"/>
      <c r="E17" s="154" t="s">
        <v>155</v>
      </c>
      <c r="F17" s="85"/>
      <c r="G17" s="60" t="s">
        <v>138</v>
      </c>
      <c r="H17" s="88"/>
      <c r="I17" s="87"/>
      <c r="J17" s="60" t="s">
        <v>158</v>
      </c>
      <c r="K17" s="88"/>
      <c r="L17" s="93"/>
      <c r="M17" s="90">
        <v>9</v>
      </c>
      <c r="N17" s="90"/>
      <c r="O17" s="90"/>
      <c r="P17" s="90"/>
      <c r="R17" s="90"/>
      <c r="S17" s="90"/>
      <c r="T17" s="90"/>
      <c r="U17" s="90"/>
      <c r="V17" s="90"/>
      <c r="W17" s="90"/>
      <c r="X17" s="90"/>
      <c r="Y17" s="90"/>
      <c r="Z17" s="90"/>
      <c r="AA17" s="91">
        <f t="shared" si="3"/>
        <v>9</v>
      </c>
      <c r="AB17" s="90"/>
      <c r="AC17" s="90"/>
      <c r="AD17" s="7"/>
      <c r="AE17" s="141">
        <v>9</v>
      </c>
      <c r="AF17" s="7"/>
      <c r="AG17" s="6" t="str">
        <f t="shared" si="5"/>
        <v>DR</v>
      </c>
      <c r="AI17" s="7">
        <f t="shared" si="4"/>
        <v>0</v>
      </c>
      <c r="AK17" s="52"/>
      <c r="AL17" s="52"/>
      <c r="AM17" s="52"/>
      <c r="AN17" s="52"/>
      <c r="AO17" s="52"/>
    </row>
    <row r="18" spans="2:41" ht="13.8">
      <c r="B18" s="81"/>
      <c r="C18" s="82">
        <v>44710</v>
      </c>
      <c r="D18" s="58"/>
      <c r="E18" s="85">
        <v>1078</v>
      </c>
      <c r="F18" s="85"/>
      <c r="G18" s="86" t="s">
        <v>156</v>
      </c>
      <c r="H18" s="88"/>
      <c r="I18" s="87"/>
      <c r="J18" s="60" t="s">
        <v>168</v>
      </c>
      <c r="K18" s="88"/>
      <c r="L18" s="93"/>
      <c r="M18" s="90"/>
      <c r="N18" s="90"/>
      <c r="O18" s="90"/>
      <c r="P18" s="90"/>
      <c r="R18" s="90"/>
      <c r="S18" s="90"/>
      <c r="T18" s="90"/>
      <c r="U18" s="90"/>
      <c r="V18" s="90"/>
      <c r="W18" s="90"/>
      <c r="X18" s="90">
        <v>138</v>
      </c>
      <c r="Y18" s="90"/>
      <c r="Z18" s="90"/>
      <c r="AA18" s="91">
        <f t="shared" si="3"/>
        <v>138</v>
      </c>
      <c r="AB18" s="90"/>
      <c r="AC18" s="90"/>
      <c r="AD18" s="7"/>
      <c r="AE18" s="141">
        <v>138</v>
      </c>
      <c r="AF18" s="7"/>
      <c r="AG18" s="6">
        <f t="shared" si="5"/>
        <v>1078</v>
      </c>
      <c r="AI18" s="7">
        <f t="shared" si="4"/>
        <v>0</v>
      </c>
      <c r="AK18" s="53">
        <f>AB18</f>
        <v>0</v>
      </c>
      <c r="AL18" s="52"/>
      <c r="AM18" s="52"/>
      <c r="AN18" s="52"/>
      <c r="AO18" s="52"/>
    </row>
    <row r="19" spans="2:41" ht="13.8">
      <c r="B19" s="81"/>
      <c r="C19" s="94">
        <v>44710</v>
      </c>
      <c r="D19" s="83"/>
      <c r="E19" s="84">
        <v>1079</v>
      </c>
      <c r="F19" s="85"/>
      <c r="G19" s="95" t="s">
        <v>151</v>
      </c>
      <c r="H19" s="87"/>
      <c r="I19" s="87"/>
      <c r="J19" s="60" t="s">
        <v>132</v>
      </c>
      <c r="K19" s="88"/>
      <c r="L19" s="89"/>
      <c r="M19" s="90"/>
      <c r="N19" s="90"/>
      <c r="O19" s="90"/>
      <c r="P19" s="90"/>
      <c r="R19" s="90"/>
      <c r="S19" s="90"/>
      <c r="T19" s="90"/>
      <c r="U19" s="90">
        <v>104</v>
      </c>
      <c r="V19" s="90"/>
      <c r="W19" s="90"/>
      <c r="X19" s="90"/>
      <c r="Y19" s="90"/>
      <c r="Z19" s="90"/>
      <c r="AA19" s="91">
        <v>124.8</v>
      </c>
      <c r="AB19" s="90">
        <v>20.8</v>
      </c>
      <c r="AC19" s="90"/>
      <c r="AD19" s="7"/>
      <c r="AE19" s="141">
        <v>124.8</v>
      </c>
      <c r="AF19" s="7"/>
      <c r="AG19" s="6">
        <f t="shared" si="5"/>
        <v>1079</v>
      </c>
      <c r="AI19" s="7">
        <f t="shared" si="4"/>
        <v>0</v>
      </c>
      <c r="AK19" s="52"/>
      <c r="AL19" s="52"/>
      <c r="AM19" s="52"/>
      <c r="AN19" s="52"/>
      <c r="AO19" s="52"/>
    </row>
    <row r="20" spans="2:41" ht="13.8">
      <c r="B20" s="81"/>
      <c r="C20" s="82">
        <v>44753</v>
      </c>
      <c r="D20" s="58"/>
      <c r="E20" s="85">
        <v>1080</v>
      </c>
      <c r="F20" s="85"/>
      <c r="G20" s="86" t="s">
        <v>156</v>
      </c>
      <c r="H20" s="88"/>
      <c r="I20" s="87"/>
      <c r="J20" s="60" t="s">
        <v>157</v>
      </c>
      <c r="K20" s="88"/>
      <c r="L20" s="93"/>
      <c r="M20" s="90">
        <v>56</v>
      </c>
      <c r="N20" s="90"/>
      <c r="O20" s="90"/>
      <c r="P20" s="90"/>
      <c r="R20" s="90"/>
      <c r="S20" s="90"/>
      <c r="T20" s="90"/>
      <c r="U20" s="90"/>
      <c r="V20" s="90"/>
      <c r="W20" s="90"/>
      <c r="X20" s="90"/>
      <c r="Y20" s="90"/>
      <c r="Z20" s="90"/>
      <c r="AA20" s="91">
        <f t="shared" si="3"/>
        <v>56</v>
      </c>
      <c r="AB20" s="90"/>
      <c r="AC20" s="90"/>
      <c r="AD20" s="7"/>
      <c r="AE20" s="142"/>
      <c r="AF20" s="7"/>
      <c r="AG20" s="6">
        <f t="shared" si="5"/>
        <v>1080</v>
      </c>
      <c r="AI20" s="7">
        <f t="shared" si="4"/>
        <v>0</v>
      </c>
      <c r="AK20" s="53">
        <f>AB20</f>
        <v>0</v>
      </c>
      <c r="AL20" s="52"/>
      <c r="AM20" s="52"/>
      <c r="AN20" s="52"/>
      <c r="AO20" s="52"/>
    </row>
    <row r="21" spans="2:41" ht="13.8">
      <c r="B21" s="81"/>
      <c r="C21" s="82">
        <v>44753</v>
      </c>
      <c r="D21" s="58"/>
      <c r="E21" s="85">
        <v>1081</v>
      </c>
      <c r="F21" s="85"/>
      <c r="G21" s="86" t="s">
        <v>156</v>
      </c>
      <c r="H21" s="88"/>
      <c r="I21" s="87"/>
      <c r="J21" s="60" t="s">
        <v>46</v>
      </c>
      <c r="K21" s="88"/>
      <c r="L21" s="93"/>
      <c r="M21" s="90"/>
      <c r="N21" s="90">
        <v>416.6</v>
      </c>
      <c r="O21" s="90"/>
      <c r="P21" s="90"/>
      <c r="R21" s="90"/>
      <c r="S21" s="90"/>
      <c r="T21" s="90"/>
      <c r="U21" s="90"/>
      <c r="V21" s="90"/>
      <c r="X21" s="90"/>
      <c r="Y21" s="90"/>
      <c r="Z21" s="90"/>
      <c r="AA21" s="91">
        <f t="shared" si="3"/>
        <v>416.6</v>
      </c>
      <c r="AB21" s="90"/>
      <c r="AC21" s="90"/>
      <c r="AD21" s="7"/>
      <c r="AE21" s="142"/>
      <c r="AF21" s="7"/>
      <c r="AG21" s="6">
        <f t="shared" si="5"/>
        <v>1081</v>
      </c>
      <c r="AI21" s="7">
        <f t="shared" si="4"/>
        <v>0</v>
      </c>
      <c r="AK21" s="52"/>
      <c r="AL21" s="52"/>
      <c r="AM21" s="52"/>
      <c r="AN21" s="52"/>
      <c r="AO21" s="52"/>
    </row>
    <row r="22" spans="2:41" ht="13.8">
      <c r="B22" s="81"/>
      <c r="C22" s="82">
        <v>44711</v>
      </c>
      <c r="D22" s="58"/>
      <c r="E22" s="85">
        <v>1010</v>
      </c>
      <c r="F22" s="85"/>
      <c r="G22" s="60" t="s">
        <v>151</v>
      </c>
      <c r="H22" s="88"/>
      <c r="I22" s="87"/>
      <c r="J22" s="87" t="s">
        <v>162</v>
      </c>
      <c r="K22" s="88"/>
      <c r="L22" s="93"/>
      <c r="M22" s="90"/>
      <c r="N22" s="90"/>
      <c r="O22" s="90"/>
      <c r="P22" s="90"/>
      <c r="R22" s="90"/>
      <c r="S22" s="90"/>
      <c r="T22" s="90">
        <v>511.43</v>
      </c>
      <c r="U22" s="90"/>
      <c r="V22" s="90"/>
      <c r="X22" s="90"/>
      <c r="Y22" s="90"/>
      <c r="Z22" s="90"/>
      <c r="AA22" s="91">
        <v>613.72</v>
      </c>
      <c r="AB22" s="90">
        <v>102.29</v>
      </c>
      <c r="AC22" s="90"/>
      <c r="AD22" s="7"/>
      <c r="AE22" s="142">
        <v>613.72</v>
      </c>
      <c r="AF22" s="7"/>
      <c r="AG22" s="6">
        <f t="shared" si="5"/>
        <v>1010</v>
      </c>
      <c r="AI22" s="7">
        <f t="shared" si="4"/>
        <v>0</v>
      </c>
      <c r="AK22" s="53">
        <f t="shared" ref="AK22:AK23" si="6">AB22</f>
        <v>102.29</v>
      </c>
      <c r="AL22" s="52"/>
      <c r="AM22" s="52"/>
      <c r="AN22" s="52"/>
      <c r="AO22" s="52"/>
    </row>
    <row r="23" spans="2:41" ht="13.8">
      <c r="B23" s="81"/>
      <c r="C23" s="82">
        <v>44753</v>
      </c>
      <c r="D23" s="58"/>
      <c r="E23" s="85">
        <v>1011</v>
      </c>
      <c r="F23" s="85"/>
      <c r="G23" s="60" t="s">
        <v>151</v>
      </c>
      <c r="H23" s="88"/>
      <c r="I23" s="87"/>
      <c r="J23" s="87" t="s">
        <v>162</v>
      </c>
      <c r="K23" s="88"/>
      <c r="L23" s="93"/>
      <c r="M23" s="90"/>
      <c r="N23" s="90"/>
      <c r="O23" s="90"/>
      <c r="P23" s="90"/>
      <c r="R23" s="90"/>
      <c r="S23" s="90"/>
      <c r="T23" s="90">
        <v>511.43</v>
      </c>
      <c r="U23" s="90"/>
      <c r="V23" s="90"/>
      <c r="W23" s="90"/>
      <c r="X23" s="90"/>
      <c r="Y23" s="90"/>
      <c r="Z23" s="90"/>
      <c r="AA23" s="91">
        <f t="shared" si="3"/>
        <v>613.72</v>
      </c>
      <c r="AB23" s="90">
        <v>102.29</v>
      </c>
      <c r="AC23" s="90"/>
      <c r="AD23" s="7"/>
      <c r="AE23" s="142"/>
      <c r="AF23" s="7"/>
      <c r="AG23" s="6">
        <f t="shared" si="5"/>
        <v>1011</v>
      </c>
      <c r="AI23" s="7">
        <f t="shared" si="4"/>
        <v>0</v>
      </c>
      <c r="AK23" s="53">
        <f t="shared" si="6"/>
        <v>102.29</v>
      </c>
      <c r="AL23" s="52"/>
      <c r="AM23" s="52"/>
      <c r="AN23" s="52"/>
      <c r="AO23" s="52"/>
    </row>
    <row r="24" spans="2:41" ht="13.8">
      <c r="B24" s="81"/>
      <c r="C24" s="82">
        <v>44753</v>
      </c>
      <c r="D24" s="58"/>
      <c r="E24" s="85">
        <v>1012</v>
      </c>
      <c r="F24" s="85"/>
      <c r="G24" s="60" t="s">
        <v>147</v>
      </c>
      <c r="H24" s="88"/>
      <c r="I24" s="87"/>
      <c r="J24" s="60" t="s">
        <v>178</v>
      </c>
      <c r="K24" s="88"/>
      <c r="L24" s="93"/>
      <c r="M24" s="90"/>
      <c r="N24" s="90">
        <v>3.4</v>
      </c>
      <c r="O24" s="90"/>
      <c r="P24" s="90"/>
      <c r="R24" s="90"/>
      <c r="S24" s="90"/>
      <c r="T24" s="90"/>
      <c r="U24" s="90"/>
      <c r="V24" s="90"/>
      <c r="W24" s="90"/>
      <c r="X24" s="90"/>
      <c r="Y24" s="90"/>
      <c r="Z24" s="90"/>
      <c r="AA24" s="91">
        <f t="shared" si="3"/>
        <v>3.4</v>
      </c>
      <c r="AB24" s="90"/>
      <c r="AC24" s="90"/>
      <c r="AD24" s="7"/>
      <c r="AE24" s="142"/>
      <c r="AF24" s="7"/>
      <c r="AG24" s="6">
        <f t="shared" si="5"/>
        <v>1012</v>
      </c>
      <c r="AI24" s="7">
        <f t="shared" si="4"/>
        <v>0</v>
      </c>
      <c r="AK24" s="52"/>
      <c r="AL24" s="52"/>
      <c r="AM24" s="52"/>
      <c r="AN24" s="52"/>
      <c r="AO24" s="52"/>
    </row>
    <row r="25" spans="2:41" ht="13.8">
      <c r="B25" s="81"/>
      <c r="C25" s="82">
        <v>44733</v>
      </c>
      <c r="D25" s="58"/>
      <c r="E25" s="85" t="s">
        <v>184</v>
      </c>
      <c r="F25" s="85"/>
      <c r="G25" s="60" t="s">
        <v>138</v>
      </c>
      <c r="H25" s="88"/>
      <c r="I25" s="87"/>
      <c r="J25" s="60" t="s">
        <v>158</v>
      </c>
      <c r="K25" s="88"/>
      <c r="L25" s="93"/>
      <c r="M25" s="90">
        <v>16</v>
      </c>
      <c r="N25" s="90"/>
      <c r="O25" s="90"/>
      <c r="P25" s="90"/>
      <c r="R25" s="90"/>
      <c r="S25" s="90"/>
      <c r="T25" s="90"/>
      <c r="U25" s="90"/>
      <c r="V25" s="90"/>
      <c r="W25" s="90"/>
      <c r="X25" s="90"/>
      <c r="Y25" s="90"/>
      <c r="Z25" s="90"/>
      <c r="AA25" s="91">
        <f t="shared" si="3"/>
        <v>16</v>
      </c>
      <c r="AB25" s="90"/>
      <c r="AC25" s="90"/>
      <c r="AD25" s="7"/>
      <c r="AE25" s="142">
        <v>16</v>
      </c>
      <c r="AF25" s="7"/>
      <c r="AG25" s="6" t="str">
        <f t="shared" si="5"/>
        <v xml:space="preserve">           DR</v>
      </c>
      <c r="AI25" s="7">
        <f t="shared" si="4"/>
        <v>0</v>
      </c>
      <c r="AK25" s="52"/>
      <c r="AL25" s="52"/>
      <c r="AM25" s="52"/>
      <c r="AN25" s="52"/>
      <c r="AO25" s="52"/>
    </row>
    <row r="26" spans="2:41" ht="13.8">
      <c r="B26" s="81"/>
      <c r="C26" s="82">
        <v>44763</v>
      </c>
      <c r="D26" s="58"/>
      <c r="E26" s="85" t="s">
        <v>184</v>
      </c>
      <c r="F26" s="85"/>
      <c r="G26" s="60" t="s">
        <v>138</v>
      </c>
      <c r="H26" s="88"/>
      <c r="I26" s="87"/>
      <c r="J26" s="60" t="s">
        <v>158</v>
      </c>
      <c r="K26" s="88"/>
      <c r="L26" s="93"/>
      <c r="M26" s="90">
        <v>12</v>
      </c>
      <c r="N26" s="90"/>
      <c r="O26" s="90"/>
      <c r="P26" s="90"/>
      <c r="R26" s="90"/>
      <c r="S26" s="90"/>
      <c r="T26" s="90"/>
      <c r="U26" s="90"/>
      <c r="V26" s="90"/>
      <c r="W26" s="90"/>
      <c r="X26" s="90"/>
      <c r="Y26" s="90"/>
      <c r="Z26" s="90"/>
      <c r="AA26" s="91">
        <v>12</v>
      </c>
      <c r="AB26" s="90"/>
      <c r="AC26" s="90"/>
      <c r="AD26" s="7"/>
      <c r="AE26" s="142"/>
      <c r="AF26" s="7"/>
      <c r="AG26" s="6" t="str">
        <f t="shared" si="5"/>
        <v xml:space="preserve">           DR</v>
      </c>
      <c r="AI26" s="7"/>
      <c r="AK26" s="52"/>
      <c r="AL26" s="52"/>
      <c r="AM26" s="52"/>
      <c r="AN26" s="52"/>
      <c r="AO26" s="52"/>
    </row>
    <row r="27" spans="2:41" ht="13.8">
      <c r="B27" s="81"/>
      <c r="C27" s="82">
        <v>45159</v>
      </c>
      <c r="D27" s="58"/>
      <c r="E27" s="85" t="s">
        <v>192</v>
      </c>
      <c r="F27" s="85"/>
      <c r="G27" s="60" t="s">
        <v>138</v>
      </c>
      <c r="H27" s="88"/>
      <c r="I27" s="87"/>
      <c r="J27" s="60" t="s">
        <v>158</v>
      </c>
      <c r="K27" s="88"/>
      <c r="L27" s="93"/>
      <c r="M27" s="90">
        <v>12</v>
      </c>
      <c r="N27" s="90"/>
      <c r="O27" s="90"/>
      <c r="P27" s="90"/>
      <c r="R27" s="90"/>
      <c r="S27" s="90"/>
      <c r="T27" s="90"/>
      <c r="U27" s="90"/>
      <c r="V27" s="90"/>
      <c r="W27" s="90"/>
      <c r="X27" s="90"/>
      <c r="Y27" s="90"/>
      <c r="Z27" s="90"/>
      <c r="AA27" s="91">
        <v>12</v>
      </c>
      <c r="AB27" s="90"/>
      <c r="AC27" s="90"/>
      <c r="AD27" s="7"/>
      <c r="AE27" s="142"/>
      <c r="AF27" s="7"/>
      <c r="AG27" s="6" t="str">
        <f t="shared" si="5"/>
        <v xml:space="preserve">          DR</v>
      </c>
      <c r="AI27" s="7"/>
      <c r="AK27" s="52"/>
      <c r="AL27" s="52"/>
      <c r="AM27" s="52"/>
      <c r="AN27" s="52"/>
      <c r="AO27" s="52"/>
    </row>
    <row r="28" spans="2:41" ht="13.8">
      <c r="B28" s="81"/>
      <c r="C28" s="82">
        <v>44825</v>
      </c>
      <c r="D28" s="58"/>
      <c r="E28" s="85" t="s">
        <v>184</v>
      </c>
      <c r="F28" s="85"/>
      <c r="G28" s="60" t="s">
        <v>138</v>
      </c>
      <c r="H28" s="88"/>
      <c r="I28" s="87"/>
      <c r="J28" s="60" t="s">
        <v>158</v>
      </c>
      <c r="K28" s="88"/>
      <c r="L28" s="93"/>
      <c r="M28" s="90">
        <v>8</v>
      </c>
      <c r="N28" s="90"/>
      <c r="O28" s="90"/>
      <c r="P28" s="90"/>
      <c r="R28" s="90"/>
      <c r="S28" s="90"/>
      <c r="T28" s="90"/>
      <c r="U28" s="90"/>
      <c r="V28" s="90"/>
      <c r="W28" s="90"/>
      <c r="X28" s="90"/>
      <c r="Y28" s="90"/>
      <c r="Z28" s="90"/>
      <c r="AA28" s="91">
        <v>8</v>
      </c>
      <c r="AB28" s="90"/>
      <c r="AC28" s="90"/>
      <c r="AD28" s="7"/>
      <c r="AE28" s="142"/>
      <c r="AF28" s="7"/>
      <c r="AG28" s="6" t="str">
        <f t="shared" si="5"/>
        <v xml:space="preserve">           DR</v>
      </c>
      <c r="AI28" s="7"/>
      <c r="AK28" s="52"/>
      <c r="AL28" s="52"/>
      <c r="AM28" s="52"/>
      <c r="AN28" s="52"/>
      <c r="AO28" s="52"/>
    </row>
    <row r="29" spans="2:41" ht="13.8">
      <c r="B29" s="81"/>
      <c r="C29" s="82">
        <v>44845</v>
      </c>
      <c r="D29" s="58"/>
      <c r="E29" s="85">
        <v>1013</v>
      </c>
      <c r="F29" s="85"/>
      <c r="G29" s="60" t="s">
        <v>185</v>
      </c>
      <c r="H29" s="88"/>
      <c r="I29" s="87"/>
      <c r="J29" s="60" t="s">
        <v>169</v>
      </c>
      <c r="K29" s="88"/>
      <c r="L29" s="93"/>
      <c r="M29" s="90"/>
      <c r="N29" s="90"/>
      <c r="O29" s="90"/>
      <c r="P29" s="90">
        <v>300</v>
      </c>
      <c r="R29" s="90"/>
      <c r="S29" s="90"/>
      <c r="T29" s="90"/>
      <c r="U29" s="90"/>
      <c r="V29" s="90"/>
      <c r="W29" s="90"/>
      <c r="X29" s="90"/>
      <c r="Y29" s="90"/>
      <c r="Z29" s="90"/>
      <c r="AA29" s="91">
        <f t="shared" si="3"/>
        <v>300</v>
      </c>
      <c r="AB29" s="90"/>
      <c r="AC29" s="90"/>
      <c r="AD29" s="7"/>
      <c r="AE29" s="142"/>
      <c r="AF29" s="7"/>
      <c r="AG29" s="6">
        <f t="shared" si="5"/>
        <v>1013</v>
      </c>
      <c r="AI29" s="7">
        <f t="shared" si="4"/>
        <v>0</v>
      </c>
      <c r="AK29" s="52"/>
      <c r="AL29" s="52"/>
      <c r="AM29" s="52"/>
      <c r="AN29" s="52"/>
      <c r="AO29" s="52"/>
    </row>
    <row r="30" spans="2:41" ht="13.8">
      <c r="B30" s="81"/>
      <c r="C30" s="82">
        <v>44845</v>
      </c>
      <c r="D30" s="58"/>
      <c r="E30" s="85">
        <v>1014</v>
      </c>
      <c r="F30" s="85"/>
      <c r="G30" s="60" t="s">
        <v>173</v>
      </c>
      <c r="H30" s="88"/>
      <c r="I30" s="60"/>
      <c r="J30" s="60" t="s">
        <v>175</v>
      </c>
      <c r="K30" s="88"/>
      <c r="L30" s="93"/>
      <c r="M30" s="90">
        <v>25.25</v>
      </c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1">
        <f t="shared" si="3"/>
        <v>30.3</v>
      </c>
      <c r="AB30" s="90">
        <v>5.05</v>
      </c>
      <c r="AC30" s="90"/>
      <c r="AD30" s="7"/>
      <c r="AE30" s="142"/>
      <c r="AF30" s="7"/>
      <c r="AG30" s="143">
        <f t="shared" si="5"/>
        <v>1014</v>
      </c>
      <c r="AI30" s="7"/>
      <c r="AK30" s="52"/>
      <c r="AL30" s="52"/>
      <c r="AM30" s="52"/>
      <c r="AN30" s="52"/>
      <c r="AO30" s="52"/>
    </row>
    <row r="31" spans="2:41" ht="13.8">
      <c r="B31" s="81"/>
      <c r="C31" s="82">
        <v>44855</v>
      </c>
      <c r="D31" s="58"/>
      <c r="E31" s="85" t="s">
        <v>184</v>
      </c>
      <c r="F31" s="85"/>
      <c r="G31" s="60" t="s">
        <v>138</v>
      </c>
      <c r="H31" s="88"/>
      <c r="I31" s="60"/>
      <c r="J31" s="60" t="s">
        <v>158</v>
      </c>
      <c r="K31" s="88"/>
      <c r="L31" s="93"/>
      <c r="M31" s="90">
        <v>8</v>
      </c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1">
        <v>8</v>
      </c>
      <c r="AB31" s="90"/>
      <c r="AC31" s="90"/>
      <c r="AD31" s="7"/>
      <c r="AE31" s="142"/>
      <c r="AF31" s="7"/>
      <c r="AG31" s="143"/>
      <c r="AI31" s="7"/>
      <c r="AK31" s="52"/>
      <c r="AL31" s="52"/>
      <c r="AM31" s="52"/>
      <c r="AN31" s="52"/>
      <c r="AO31" s="52"/>
    </row>
    <row r="32" spans="2:41" ht="13.8">
      <c r="B32" s="81"/>
      <c r="C32" s="82">
        <v>44860</v>
      </c>
      <c r="D32" s="58"/>
      <c r="E32" s="85">
        <v>1017</v>
      </c>
      <c r="F32" s="85"/>
      <c r="G32" s="60" t="s">
        <v>174</v>
      </c>
      <c r="H32" s="88"/>
      <c r="I32" s="87"/>
      <c r="J32" s="60" t="s">
        <v>197</v>
      </c>
      <c r="K32" s="88"/>
      <c r="L32" s="93"/>
      <c r="M32" s="90"/>
      <c r="N32" s="90"/>
      <c r="O32" s="90"/>
      <c r="P32" s="90"/>
      <c r="R32" s="90">
        <v>23.98</v>
      </c>
      <c r="S32" s="90"/>
      <c r="T32" s="90"/>
      <c r="U32" s="90"/>
      <c r="V32" s="90"/>
      <c r="W32" s="90"/>
      <c r="X32" s="90"/>
      <c r="Y32" s="90"/>
      <c r="Z32" s="90"/>
      <c r="AA32" s="91">
        <f t="shared" si="3"/>
        <v>23.98</v>
      </c>
      <c r="AB32" s="90"/>
      <c r="AC32" s="90"/>
      <c r="AD32" s="7"/>
      <c r="AE32" s="142"/>
      <c r="AF32" s="7"/>
      <c r="AG32" s="6">
        <f t="shared" si="5"/>
        <v>1017</v>
      </c>
      <c r="AI32" s="7">
        <f t="shared" si="4"/>
        <v>0</v>
      </c>
      <c r="AK32" s="53">
        <f>AB32</f>
        <v>0</v>
      </c>
      <c r="AL32" s="52"/>
      <c r="AM32" s="52"/>
      <c r="AN32" s="52"/>
      <c r="AO32" s="52"/>
    </row>
    <row r="33" spans="2:41" ht="13.8">
      <c r="B33" s="81"/>
      <c r="C33" s="82">
        <v>44860</v>
      </c>
      <c r="D33" s="58"/>
      <c r="E33" s="85">
        <v>1018</v>
      </c>
      <c r="F33" s="85"/>
      <c r="G33" s="60" t="s">
        <v>174</v>
      </c>
      <c r="H33" s="88"/>
      <c r="I33" s="87"/>
      <c r="J33" s="60" t="s">
        <v>176</v>
      </c>
      <c r="K33" s="88"/>
      <c r="L33" s="93"/>
      <c r="M33" s="90">
        <v>33.15</v>
      </c>
      <c r="N33" s="90"/>
      <c r="O33" s="90"/>
      <c r="P33" s="90"/>
      <c r="R33" s="90"/>
      <c r="S33" s="90"/>
      <c r="T33" s="90"/>
      <c r="U33" s="90"/>
      <c r="V33" s="90"/>
      <c r="W33" s="90"/>
      <c r="X33" s="90"/>
      <c r="Y33" s="90"/>
      <c r="Z33" s="90"/>
      <c r="AA33" s="91">
        <f t="shared" si="3"/>
        <v>33.15</v>
      </c>
      <c r="AB33" s="90"/>
      <c r="AC33" s="90"/>
      <c r="AD33" s="7"/>
      <c r="AE33" s="142"/>
      <c r="AF33" s="7"/>
      <c r="AG33" s="6">
        <f t="shared" si="5"/>
        <v>1018</v>
      </c>
      <c r="AI33" s="7">
        <f t="shared" si="4"/>
        <v>0</v>
      </c>
      <c r="AK33" s="52"/>
      <c r="AL33" s="52"/>
      <c r="AM33" s="52"/>
      <c r="AN33" s="52"/>
      <c r="AO33" s="52"/>
    </row>
    <row r="34" spans="2:41" ht="13.8">
      <c r="B34" s="81"/>
      <c r="C34" s="82">
        <v>45234</v>
      </c>
      <c r="D34" s="58"/>
      <c r="E34" s="85" t="s">
        <v>200</v>
      </c>
      <c r="F34" s="85"/>
      <c r="G34" s="60" t="s">
        <v>201</v>
      </c>
      <c r="H34" s="88"/>
      <c r="I34" s="87"/>
      <c r="J34" s="60" t="s">
        <v>202</v>
      </c>
      <c r="K34" s="88"/>
      <c r="L34" s="93"/>
      <c r="M34" s="90">
        <v>35</v>
      </c>
      <c r="N34" s="90"/>
      <c r="O34" s="90"/>
      <c r="P34" s="90"/>
      <c r="R34" s="90"/>
      <c r="S34" s="90"/>
      <c r="T34" s="90"/>
      <c r="U34" s="90"/>
      <c r="V34" s="90"/>
      <c r="W34" s="90"/>
      <c r="X34" s="90"/>
      <c r="Y34" s="90"/>
      <c r="Z34" s="90"/>
      <c r="AA34" s="91">
        <f t="shared" si="3"/>
        <v>35</v>
      </c>
      <c r="AB34" s="90"/>
      <c r="AC34" s="90"/>
      <c r="AD34" s="7"/>
      <c r="AE34" s="142"/>
      <c r="AF34" s="7"/>
      <c r="AG34" s="6"/>
      <c r="AI34" s="7"/>
      <c r="AK34" s="52"/>
      <c r="AL34" s="52"/>
      <c r="AM34" s="52"/>
      <c r="AN34" s="52"/>
      <c r="AO34" s="52"/>
    </row>
    <row r="35" spans="2:41" ht="13.8">
      <c r="B35" s="81"/>
      <c r="C35" s="82">
        <v>44881</v>
      </c>
      <c r="D35" s="58"/>
      <c r="E35" s="85">
        <v>1019</v>
      </c>
      <c r="F35" s="85"/>
      <c r="G35" s="87" t="s">
        <v>174</v>
      </c>
      <c r="H35" s="88"/>
      <c r="I35" s="87"/>
      <c r="J35" s="87" t="s">
        <v>177</v>
      </c>
      <c r="K35" s="88"/>
      <c r="L35" s="93"/>
      <c r="M35" s="90"/>
      <c r="N35" s="90"/>
      <c r="O35" s="90"/>
      <c r="P35" s="90"/>
      <c r="Q35" s="90"/>
      <c r="R35" s="90">
        <v>60.82</v>
      </c>
      <c r="S35" s="90"/>
      <c r="T35" s="90"/>
      <c r="U35" s="90"/>
      <c r="V35" s="90"/>
      <c r="W35" s="90"/>
      <c r="X35" s="90"/>
      <c r="Y35" s="90"/>
      <c r="Z35" s="90"/>
      <c r="AA35" s="91">
        <f t="shared" si="3"/>
        <v>72.97</v>
      </c>
      <c r="AB35" s="90">
        <v>12.15</v>
      </c>
      <c r="AC35" s="90"/>
      <c r="AD35" s="7"/>
      <c r="AE35" s="142"/>
      <c r="AF35" s="7"/>
      <c r="AG35" s="6">
        <f t="shared" si="5"/>
        <v>1019</v>
      </c>
      <c r="AI35" s="7">
        <f t="shared" si="4"/>
        <v>0</v>
      </c>
      <c r="AK35" s="52"/>
      <c r="AL35" s="52"/>
      <c r="AM35" s="52"/>
      <c r="AN35" s="52"/>
      <c r="AO35" s="52"/>
    </row>
    <row r="36" spans="2:41" ht="13.8">
      <c r="B36" s="81"/>
      <c r="C36" s="82">
        <v>44883</v>
      </c>
      <c r="D36" s="58"/>
      <c r="E36" s="85">
        <v>1020</v>
      </c>
      <c r="F36" s="85"/>
      <c r="G36" s="60" t="s">
        <v>151</v>
      </c>
      <c r="H36" s="88"/>
      <c r="I36" s="87"/>
      <c r="J36" s="87" t="s">
        <v>162</v>
      </c>
      <c r="K36" s="88"/>
      <c r="L36" s="93"/>
      <c r="M36" s="90"/>
      <c r="N36" s="90"/>
      <c r="O36" s="90"/>
      <c r="P36" s="90"/>
      <c r="Q36" s="90"/>
      <c r="R36" s="90"/>
      <c r="S36" s="90"/>
      <c r="T36" s="90">
        <v>2253.7199999999998</v>
      </c>
      <c r="U36" s="90"/>
      <c r="V36" s="90"/>
      <c r="W36" s="96"/>
      <c r="X36" s="96"/>
      <c r="Y36" s="96"/>
      <c r="Z36" s="96"/>
      <c r="AA36" s="91">
        <f>(SUM(M36:Z36))+AB36</f>
        <v>2704.47</v>
      </c>
      <c r="AB36" s="90">
        <v>450.75</v>
      </c>
      <c r="AC36" s="90"/>
      <c r="AD36" s="7"/>
      <c r="AE36" s="142"/>
      <c r="AF36" s="7"/>
      <c r="AG36" s="6">
        <f t="shared" si="5"/>
        <v>1020</v>
      </c>
      <c r="AI36" s="7">
        <f>SUM(M36:Y36)+AB36-AA36</f>
        <v>0</v>
      </c>
      <c r="AK36" s="52"/>
      <c r="AL36" s="52"/>
      <c r="AM36" s="53">
        <f>AB36</f>
        <v>450.75</v>
      </c>
      <c r="AN36" s="52"/>
      <c r="AO36" s="52"/>
    </row>
    <row r="37" spans="2:41" ht="13.8">
      <c r="B37" s="81"/>
      <c r="C37" s="82">
        <v>44886</v>
      </c>
      <c r="D37" s="58"/>
      <c r="E37" s="85" t="s">
        <v>184</v>
      </c>
      <c r="F37" s="85"/>
      <c r="G37" s="60" t="s">
        <v>138</v>
      </c>
      <c r="H37" s="88"/>
      <c r="I37" s="87"/>
      <c r="J37" s="87" t="s">
        <v>158</v>
      </c>
      <c r="K37" s="88"/>
      <c r="L37" s="93"/>
      <c r="M37" s="90">
        <v>11</v>
      </c>
      <c r="N37" s="90"/>
      <c r="O37" s="90"/>
      <c r="P37" s="90"/>
      <c r="Q37" s="90"/>
      <c r="R37" s="90"/>
      <c r="S37" s="90"/>
      <c r="T37" s="90"/>
      <c r="U37" s="90"/>
      <c r="V37" s="90"/>
      <c r="W37" s="96"/>
      <c r="X37" s="96"/>
      <c r="Y37" s="96"/>
      <c r="Z37" s="96"/>
      <c r="AA37" s="91">
        <v>11</v>
      </c>
      <c r="AB37" s="90"/>
      <c r="AC37" s="90"/>
      <c r="AD37" s="7"/>
      <c r="AE37" s="142"/>
      <c r="AF37" s="7"/>
      <c r="AG37" s="6"/>
      <c r="AI37" s="7"/>
      <c r="AK37" s="52"/>
      <c r="AL37" s="52"/>
      <c r="AM37" s="53"/>
      <c r="AN37" s="52"/>
      <c r="AO37" s="52"/>
    </row>
    <row r="38" spans="2:41" ht="13.8">
      <c r="B38" s="81"/>
      <c r="C38" s="82">
        <v>44893</v>
      </c>
      <c r="D38" s="58"/>
      <c r="E38" s="85">
        <v>1021</v>
      </c>
      <c r="F38" s="85"/>
      <c r="G38" s="60" t="s">
        <v>179</v>
      </c>
      <c r="H38" s="88"/>
      <c r="I38" s="87"/>
      <c r="J38" s="87" t="s">
        <v>180</v>
      </c>
      <c r="K38" s="88"/>
      <c r="L38" s="93"/>
      <c r="M38" s="90">
        <v>574.16999999999996</v>
      </c>
      <c r="N38" s="90"/>
      <c r="O38" s="90"/>
      <c r="P38" s="90"/>
      <c r="Q38" s="90"/>
      <c r="R38" s="90"/>
      <c r="S38" s="90"/>
      <c r="T38" s="90"/>
      <c r="U38" s="90"/>
      <c r="V38" s="90"/>
      <c r="W38" s="96"/>
      <c r="X38" s="96"/>
      <c r="Y38" s="96"/>
      <c r="Z38" s="96"/>
      <c r="AA38" s="91">
        <f t="shared" si="3"/>
        <v>689</v>
      </c>
      <c r="AB38" s="90">
        <v>114.83</v>
      </c>
      <c r="AC38" s="90"/>
      <c r="AD38" s="7"/>
      <c r="AE38" s="142"/>
      <c r="AF38" s="7"/>
      <c r="AG38" s="6">
        <f t="shared" si="5"/>
        <v>1021</v>
      </c>
      <c r="AI38" s="7">
        <f t="shared" si="4"/>
        <v>0</v>
      </c>
      <c r="AK38" s="52"/>
      <c r="AL38" s="52"/>
      <c r="AM38" s="52"/>
      <c r="AN38" s="52"/>
      <c r="AO38" s="52"/>
    </row>
    <row r="39" spans="2:41" ht="13.8">
      <c r="B39" s="81"/>
      <c r="C39" s="82">
        <v>44893</v>
      </c>
      <c r="D39" s="58"/>
      <c r="E39" s="85">
        <v>1022</v>
      </c>
      <c r="F39" s="85"/>
      <c r="G39" s="60" t="s">
        <v>174</v>
      </c>
      <c r="H39" s="88"/>
      <c r="I39" s="87"/>
      <c r="J39" s="87" t="s">
        <v>46</v>
      </c>
      <c r="K39" s="88"/>
      <c r="L39" s="93"/>
      <c r="M39" s="90"/>
      <c r="N39" s="90">
        <v>210</v>
      </c>
      <c r="O39" s="90"/>
      <c r="P39" s="90"/>
      <c r="Q39" s="90"/>
      <c r="R39" s="90"/>
      <c r="S39" s="90"/>
      <c r="T39" s="90"/>
      <c r="U39" s="90"/>
      <c r="V39" s="90"/>
      <c r="W39" s="96"/>
      <c r="X39" s="96"/>
      <c r="Y39" s="96"/>
      <c r="Z39" s="96"/>
      <c r="AA39" s="91">
        <f t="shared" si="3"/>
        <v>210</v>
      </c>
      <c r="AB39" s="90"/>
      <c r="AC39" s="90"/>
      <c r="AD39" s="7"/>
      <c r="AE39" s="142"/>
      <c r="AF39" s="7"/>
      <c r="AG39" s="6">
        <f t="shared" si="5"/>
        <v>1022</v>
      </c>
      <c r="AI39" s="7">
        <f t="shared" si="4"/>
        <v>0</v>
      </c>
      <c r="AK39" s="52"/>
      <c r="AL39" s="52"/>
      <c r="AM39" s="52"/>
      <c r="AN39" s="52"/>
      <c r="AO39" s="52"/>
    </row>
    <row r="40" spans="2:41" ht="13.8">
      <c r="B40" s="81"/>
      <c r="C40" s="82">
        <v>44909</v>
      </c>
      <c r="D40" s="58"/>
      <c r="E40" s="85">
        <v>1023</v>
      </c>
      <c r="F40" s="85"/>
      <c r="G40" s="60" t="s">
        <v>181</v>
      </c>
      <c r="H40" s="88"/>
      <c r="I40" s="87"/>
      <c r="J40" s="60" t="s">
        <v>182</v>
      </c>
      <c r="K40" s="88"/>
      <c r="L40" s="93"/>
      <c r="M40" s="90"/>
      <c r="N40" s="90"/>
      <c r="O40" s="90"/>
      <c r="P40" s="90"/>
      <c r="Q40" s="90"/>
      <c r="R40" s="90">
        <v>125</v>
      </c>
      <c r="S40" s="90"/>
      <c r="T40" s="90"/>
      <c r="U40" s="90"/>
      <c r="V40" s="90"/>
      <c r="W40" s="96"/>
      <c r="X40" s="96"/>
      <c r="Y40" s="96"/>
      <c r="Z40" s="96"/>
      <c r="AA40" s="91">
        <f t="shared" si="3"/>
        <v>125</v>
      </c>
      <c r="AB40" s="90"/>
      <c r="AC40" s="90"/>
      <c r="AD40" s="7"/>
      <c r="AE40" s="142"/>
      <c r="AF40" s="7"/>
      <c r="AG40" s="6">
        <f t="shared" si="5"/>
        <v>1023</v>
      </c>
      <c r="AI40" s="7">
        <f t="shared" si="4"/>
        <v>0</v>
      </c>
      <c r="AK40" s="52"/>
      <c r="AL40" s="52"/>
      <c r="AM40" s="52"/>
      <c r="AN40" s="52"/>
      <c r="AO40" s="52"/>
    </row>
    <row r="41" spans="2:41" ht="13.8">
      <c r="B41" s="81"/>
      <c r="C41" s="82">
        <v>44909</v>
      </c>
      <c r="D41" s="58"/>
      <c r="E41" s="85">
        <v>1024</v>
      </c>
      <c r="F41" s="85"/>
      <c r="G41" s="60" t="s">
        <v>183</v>
      </c>
      <c r="H41" s="88"/>
      <c r="I41" s="87"/>
      <c r="J41" s="60" t="s">
        <v>182</v>
      </c>
      <c r="K41" s="88"/>
      <c r="L41" s="93"/>
      <c r="M41" s="90"/>
      <c r="N41" s="90"/>
      <c r="O41" s="90"/>
      <c r="P41" s="90"/>
      <c r="Q41" s="90"/>
      <c r="R41" s="90">
        <v>47.58</v>
      </c>
      <c r="S41" s="90"/>
      <c r="T41" s="90"/>
      <c r="U41" s="90"/>
      <c r="V41" s="90"/>
      <c r="W41" s="90"/>
      <c r="X41" s="90"/>
      <c r="Y41" s="90"/>
      <c r="Z41" s="90"/>
      <c r="AA41" s="91">
        <f t="shared" si="3"/>
        <v>47.58</v>
      </c>
      <c r="AB41" s="90"/>
      <c r="AC41" s="90"/>
      <c r="AD41" s="7"/>
      <c r="AE41" s="142"/>
      <c r="AF41" s="7"/>
      <c r="AG41" s="6">
        <f t="shared" si="5"/>
        <v>1024</v>
      </c>
      <c r="AI41" s="7">
        <f t="shared" si="4"/>
        <v>0</v>
      </c>
      <c r="AK41" s="52"/>
      <c r="AL41" s="52"/>
      <c r="AM41" s="53">
        <f>AB41</f>
        <v>0</v>
      </c>
      <c r="AN41" s="52"/>
      <c r="AO41" s="52"/>
    </row>
    <row r="42" spans="2:41" ht="13.8">
      <c r="B42" s="81"/>
      <c r="C42" s="82">
        <v>44915</v>
      </c>
      <c r="D42" s="58"/>
      <c r="E42" s="85">
        <v>1025</v>
      </c>
      <c r="F42" s="85"/>
      <c r="G42" s="60" t="s">
        <v>174</v>
      </c>
      <c r="H42" s="88"/>
      <c r="I42" s="60"/>
      <c r="J42" s="60" t="s">
        <v>186</v>
      </c>
      <c r="K42" s="88"/>
      <c r="L42" s="93"/>
      <c r="M42" s="90">
        <v>6.66</v>
      </c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1">
        <f t="shared" si="3"/>
        <v>7.99</v>
      </c>
      <c r="AB42" s="90">
        <v>1.33</v>
      </c>
      <c r="AC42" s="90"/>
      <c r="AD42" s="7"/>
      <c r="AE42" s="142"/>
      <c r="AF42" s="7"/>
      <c r="AG42" s="6">
        <f t="shared" si="5"/>
        <v>1025</v>
      </c>
      <c r="AI42" s="7">
        <f t="shared" si="4"/>
        <v>0</v>
      </c>
      <c r="AK42" s="52"/>
      <c r="AL42" s="52"/>
      <c r="AM42" s="53">
        <f>AB42</f>
        <v>1.33</v>
      </c>
      <c r="AN42" s="52"/>
      <c r="AO42" s="52"/>
    </row>
    <row r="43" spans="2:41" ht="13.8">
      <c r="B43" s="81"/>
      <c r="C43" s="82">
        <v>44916</v>
      </c>
      <c r="D43" s="58"/>
      <c r="E43" s="85" t="s">
        <v>192</v>
      </c>
      <c r="F43" s="85"/>
      <c r="G43" s="60" t="s">
        <v>138</v>
      </c>
      <c r="H43" s="88"/>
      <c r="I43" s="60"/>
      <c r="J43" s="60" t="s">
        <v>158</v>
      </c>
      <c r="K43" s="88"/>
      <c r="L43" s="93"/>
      <c r="M43" s="90">
        <v>9</v>
      </c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1">
        <v>9</v>
      </c>
      <c r="AB43" s="90"/>
      <c r="AC43" s="90"/>
      <c r="AD43" s="7"/>
      <c r="AE43" s="142"/>
      <c r="AF43" s="7"/>
      <c r="AG43" s="6"/>
      <c r="AI43" s="7"/>
      <c r="AK43" s="52"/>
      <c r="AL43" s="52"/>
      <c r="AM43" s="53"/>
      <c r="AN43" s="52"/>
      <c r="AO43" s="52"/>
    </row>
    <row r="44" spans="2:41" ht="13.8">
      <c r="B44" s="81"/>
      <c r="C44" s="82">
        <v>44935</v>
      </c>
      <c r="D44" s="83"/>
      <c r="E44" s="84">
        <v>1026</v>
      </c>
      <c r="F44" s="85"/>
      <c r="G44" s="60" t="s">
        <v>174</v>
      </c>
      <c r="H44" s="87"/>
      <c r="I44" s="87"/>
      <c r="J44" s="87" t="s">
        <v>46</v>
      </c>
      <c r="K44" s="88"/>
      <c r="L44" s="89"/>
      <c r="M44" s="90"/>
      <c r="N44" s="90">
        <v>105</v>
      </c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1">
        <f t="shared" si="3"/>
        <v>105</v>
      </c>
      <c r="AB44" s="90"/>
      <c r="AC44" s="90"/>
      <c r="AD44" s="7"/>
      <c r="AE44" s="142"/>
      <c r="AF44" s="7"/>
      <c r="AG44" s="6">
        <f t="shared" si="5"/>
        <v>1026</v>
      </c>
      <c r="AI44" s="7">
        <f t="shared" si="4"/>
        <v>0</v>
      </c>
      <c r="AK44" s="52"/>
      <c r="AL44" s="52"/>
      <c r="AM44" s="52"/>
      <c r="AN44" s="52"/>
      <c r="AO44" s="52"/>
    </row>
    <row r="45" spans="2:41" ht="13.8">
      <c r="B45" s="81"/>
      <c r="C45" s="82">
        <v>44935</v>
      </c>
      <c r="D45" s="58"/>
      <c r="E45" s="85">
        <v>1027</v>
      </c>
      <c r="F45" s="85"/>
      <c r="G45" s="60" t="s">
        <v>167</v>
      </c>
      <c r="H45" s="88"/>
      <c r="I45" s="87"/>
      <c r="J45" s="87" t="s">
        <v>169</v>
      </c>
      <c r="K45" s="88"/>
      <c r="L45" s="93"/>
      <c r="M45" s="90"/>
      <c r="N45" s="90"/>
      <c r="O45" s="90"/>
      <c r="P45" s="90">
        <v>300</v>
      </c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1">
        <f t="shared" si="3"/>
        <v>300</v>
      </c>
      <c r="AB45" s="90"/>
      <c r="AC45" s="90"/>
      <c r="AD45" s="7"/>
      <c r="AE45" s="142"/>
      <c r="AF45" s="7"/>
      <c r="AG45" s="6">
        <f t="shared" si="5"/>
        <v>1027</v>
      </c>
      <c r="AI45" s="7">
        <f t="shared" si="4"/>
        <v>0</v>
      </c>
      <c r="AK45" s="52"/>
      <c r="AL45" s="52"/>
      <c r="AM45" s="52"/>
      <c r="AN45" s="52"/>
      <c r="AO45" s="52"/>
    </row>
    <row r="46" spans="2:41" ht="13.8">
      <c r="B46" s="81"/>
      <c r="C46" s="82">
        <v>44935</v>
      </c>
      <c r="D46" s="58"/>
      <c r="E46" s="85">
        <v>1082</v>
      </c>
      <c r="F46" s="85"/>
      <c r="G46" s="87" t="s">
        <v>187</v>
      </c>
      <c r="H46" s="88"/>
      <c r="I46" s="87"/>
      <c r="J46" s="87" t="s">
        <v>188</v>
      </c>
      <c r="K46" s="88"/>
      <c r="L46" s="93"/>
      <c r="M46" s="90"/>
      <c r="N46" s="90">
        <v>64</v>
      </c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1">
        <f t="shared" si="3"/>
        <v>64</v>
      </c>
      <c r="AB46" s="90"/>
      <c r="AC46" s="90"/>
      <c r="AD46" s="7"/>
      <c r="AE46" s="142"/>
      <c r="AF46" s="7"/>
      <c r="AG46" s="6">
        <f t="shared" si="5"/>
        <v>1082</v>
      </c>
      <c r="AI46" s="7">
        <f t="shared" si="4"/>
        <v>0</v>
      </c>
      <c r="AK46" s="52"/>
      <c r="AL46" s="52"/>
      <c r="AM46" s="52"/>
      <c r="AN46" s="52"/>
      <c r="AO46" s="52"/>
    </row>
    <row r="47" spans="2:41" ht="13.8">
      <c r="B47" s="81"/>
      <c r="C47" s="82">
        <v>44935</v>
      </c>
      <c r="D47" s="58"/>
      <c r="E47" s="85">
        <v>1083</v>
      </c>
      <c r="F47" s="85"/>
      <c r="G47" s="60" t="s">
        <v>189</v>
      </c>
      <c r="H47" s="88"/>
      <c r="I47" s="87"/>
      <c r="J47" s="87" t="s">
        <v>89</v>
      </c>
      <c r="K47" s="88"/>
      <c r="L47" s="93"/>
      <c r="M47" s="90"/>
      <c r="N47" s="90"/>
      <c r="O47" s="90"/>
      <c r="P47" s="90"/>
      <c r="Q47" s="90"/>
      <c r="R47" s="90"/>
      <c r="S47" s="90"/>
      <c r="T47" s="90"/>
      <c r="U47" s="90"/>
      <c r="V47" s="90">
        <v>80</v>
      </c>
      <c r="W47" s="90"/>
      <c r="X47" s="90"/>
      <c r="Y47" s="90"/>
      <c r="Z47" s="90"/>
      <c r="AA47" s="91">
        <f t="shared" si="3"/>
        <v>80</v>
      </c>
      <c r="AB47" s="90"/>
      <c r="AC47" s="90"/>
      <c r="AD47" s="7"/>
      <c r="AE47" s="142"/>
      <c r="AF47" s="7"/>
      <c r="AG47" s="6">
        <f t="shared" si="5"/>
        <v>1083</v>
      </c>
      <c r="AI47" s="7">
        <f t="shared" si="4"/>
        <v>0</v>
      </c>
      <c r="AK47" s="52"/>
      <c r="AL47" s="52"/>
      <c r="AM47" s="52"/>
      <c r="AN47" s="52"/>
      <c r="AO47" s="52"/>
    </row>
    <row r="48" spans="2:41" ht="13.8">
      <c r="B48" s="81"/>
      <c r="C48" s="82">
        <v>44937</v>
      </c>
      <c r="D48" s="58"/>
      <c r="E48" s="85">
        <v>1084</v>
      </c>
      <c r="F48" s="85"/>
      <c r="G48" s="60" t="s">
        <v>174</v>
      </c>
      <c r="H48" s="88"/>
      <c r="I48" s="60"/>
      <c r="J48" s="60" t="s">
        <v>191</v>
      </c>
      <c r="K48" s="88"/>
      <c r="L48" s="93"/>
      <c r="M48" s="90">
        <v>49.99</v>
      </c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1">
        <f t="shared" si="3"/>
        <v>59.99</v>
      </c>
      <c r="AB48" s="90">
        <v>10</v>
      </c>
      <c r="AC48" s="90"/>
      <c r="AD48" s="7"/>
      <c r="AE48" s="142"/>
      <c r="AF48" s="7"/>
      <c r="AG48" s="6">
        <f t="shared" si="5"/>
        <v>1084</v>
      </c>
      <c r="AI48" s="7">
        <f t="shared" si="4"/>
        <v>0</v>
      </c>
      <c r="AK48" s="52"/>
      <c r="AL48" s="52"/>
      <c r="AM48" s="53">
        <f>AB48</f>
        <v>10</v>
      </c>
      <c r="AN48" s="52"/>
      <c r="AO48" s="52"/>
    </row>
    <row r="49" spans="2:41" ht="13.8">
      <c r="B49" s="81"/>
      <c r="C49" s="82">
        <v>44947</v>
      </c>
      <c r="D49" s="58"/>
      <c r="E49" s="85" t="s">
        <v>192</v>
      </c>
      <c r="F49" s="85"/>
      <c r="G49" s="60" t="s">
        <v>138</v>
      </c>
      <c r="H49" s="88"/>
      <c r="I49" s="60"/>
      <c r="J49" s="60" t="s">
        <v>158</v>
      </c>
      <c r="K49" s="88"/>
      <c r="L49" s="93"/>
      <c r="M49" s="90">
        <v>15</v>
      </c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1">
        <f t="shared" si="3"/>
        <v>15</v>
      </c>
      <c r="AB49" s="90"/>
      <c r="AC49" s="90"/>
      <c r="AD49" s="7"/>
      <c r="AE49" s="142"/>
      <c r="AF49" s="7"/>
      <c r="AG49" s="143" t="str">
        <f t="shared" si="5"/>
        <v xml:space="preserve">          DR</v>
      </c>
      <c r="AI49" s="7">
        <f t="shared" si="4"/>
        <v>0</v>
      </c>
      <c r="AK49" s="52"/>
      <c r="AL49" s="52"/>
      <c r="AM49" s="52"/>
      <c r="AN49" s="52"/>
      <c r="AO49" s="52"/>
    </row>
    <row r="50" spans="2:41" ht="13.8">
      <c r="B50" s="81"/>
      <c r="C50" s="82">
        <v>44978</v>
      </c>
      <c r="D50" s="58"/>
      <c r="E50" s="85" t="s">
        <v>192</v>
      </c>
      <c r="F50" s="86"/>
      <c r="G50" s="60" t="s">
        <v>138</v>
      </c>
      <c r="H50" s="88"/>
      <c r="I50" s="60"/>
      <c r="J50" s="60" t="s">
        <v>158</v>
      </c>
      <c r="K50" s="88"/>
      <c r="L50" s="93"/>
      <c r="M50" s="90">
        <v>14</v>
      </c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1">
        <f t="shared" si="3"/>
        <v>14</v>
      </c>
      <c r="AB50" s="90"/>
      <c r="AC50" s="90"/>
      <c r="AD50" s="7"/>
      <c r="AE50" s="142"/>
      <c r="AF50" s="7"/>
      <c r="AG50" s="6" t="str">
        <f t="shared" si="5"/>
        <v xml:space="preserve">          DR</v>
      </c>
      <c r="AI50" s="7">
        <f t="shared" si="4"/>
        <v>0</v>
      </c>
      <c r="AK50" s="52"/>
      <c r="AL50" s="52"/>
      <c r="AM50" s="52"/>
      <c r="AN50" s="52"/>
      <c r="AO50" s="52"/>
    </row>
    <row r="51" spans="2:41" ht="13.8">
      <c r="B51" s="81"/>
      <c r="C51" s="82">
        <v>44980</v>
      </c>
      <c r="D51" s="58"/>
      <c r="E51" s="85">
        <v>1085</v>
      </c>
      <c r="F51" s="85"/>
      <c r="G51" s="60" t="s">
        <v>174</v>
      </c>
      <c r="H51" s="88"/>
      <c r="I51" s="87"/>
      <c r="J51" s="60" t="s">
        <v>194</v>
      </c>
      <c r="K51" s="88"/>
      <c r="L51" s="93"/>
      <c r="M51" s="90">
        <v>120</v>
      </c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1">
        <f t="shared" si="3"/>
        <v>120</v>
      </c>
      <c r="AB51" s="90"/>
      <c r="AC51" s="90"/>
      <c r="AD51" s="7"/>
      <c r="AE51" s="142"/>
      <c r="AF51" s="7"/>
      <c r="AG51" s="6">
        <f t="shared" si="5"/>
        <v>1085</v>
      </c>
      <c r="AI51" s="7">
        <f t="shared" si="4"/>
        <v>0</v>
      </c>
      <c r="AK51" s="52"/>
      <c r="AL51" s="52"/>
      <c r="AM51" s="52"/>
      <c r="AN51" s="52"/>
      <c r="AO51" s="52"/>
    </row>
    <row r="52" spans="2:41" ht="13.8">
      <c r="B52" s="81"/>
      <c r="C52" s="82">
        <v>44980</v>
      </c>
      <c r="D52" s="58"/>
      <c r="E52" s="85">
        <v>1086</v>
      </c>
      <c r="F52" s="85"/>
      <c r="G52" s="60" t="s">
        <v>174</v>
      </c>
      <c r="H52" s="88"/>
      <c r="I52" s="60"/>
      <c r="J52" s="60" t="s">
        <v>46</v>
      </c>
      <c r="K52" s="88"/>
      <c r="L52" s="93"/>
      <c r="M52" s="90"/>
      <c r="N52" s="90">
        <v>105</v>
      </c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1">
        <f t="shared" si="3"/>
        <v>105</v>
      </c>
      <c r="AB52" s="90"/>
      <c r="AC52" s="90"/>
      <c r="AD52" s="7"/>
      <c r="AE52" s="142"/>
      <c r="AF52" s="7"/>
      <c r="AG52" s="6">
        <f t="shared" si="5"/>
        <v>1086</v>
      </c>
      <c r="AI52" s="7">
        <f t="shared" si="4"/>
        <v>0</v>
      </c>
      <c r="AK52" s="52"/>
      <c r="AL52" s="52"/>
      <c r="AM52" s="53">
        <f>AB52</f>
        <v>0</v>
      </c>
      <c r="AN52" s="52"/>
      <c r="AO52" s="52"/>
    </row>
    <row r="53" spans="2:41" ht="13.8">
      <c r="B53" s="81"/>
      <c r="C53" s="82">
        <v>44991</v>
      </c>
      <c r="D53" s="58"/>
      <c r="E53" s="85">
        <v>1087</v>
      </c>
      <c r="F53" s="85"/>
      <c r="G53" s="60" t="s">
        <v>174</v>
      </c>
      <c r="H53" s="88"/>
      <c r="I53" s="60"/>
      <c r="J53" s="60" t="s">
        <v>46</v>
      </c>
      <c r="K53" s="88"/>
      <c r="L53" s="93"/>
      <c r="M53" s="90"/>
      <c r="N53" s="90">
        <v>105</v>
      </c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1">
        <f t="shared" si="3"/>
        <v>105</v>
      </c>
      <c r="AB53" s="90"/>
      <c r="AC53" s="90"/>
      <c r="AD53" s="7"/>
      <c r="AE53" s="142"/>
      <c r="AF53" s="7"/>
      <c r="AG53" s="6">
        <f t="shared" si="5"/>
        <v>1087</v>
      </c>
      <c r="AI53" s="7">
        <f t="shared" si="4"/>
        <v>0</v>
      </c>
      <c r="AK53" s="52"/>
      <c r="AL53" s="52"/>
      <c r="AM53" s="52"/>
      <c r="AN53" s="52"/>
      <c r="AO53" s="52"/>
    </row>
    <row r="54" spans="2:41" ht="13.8">
      <c r="B54" s="81"/>
      <c r="C54" s="82">
        <v>44999</v>
      </c>
      <c r="D54" s="58"/>
      <c r="E54" s="85">
        <v>1088</v>
      </c>
      <c r="F54" s="85"/>
      <c r="G54" s="60" t="s">
        <v>195</v>
      </c>
      <c r="H54" s="88"/>
      <c r="I54" s="60"/>
      <c r="J54" s="60" t="s">
        <v>169</v>
      </c>
      <c r="K54" s="88"/>
      <c r="L54" s="93"/>
      <c r="M54" s="90"/>
      <c r="N54" s="90"/>
      <c r="O54" s="90"/>
      <c r="P54" s="90">
        <v>300</v>
      </c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1">
        <f t="shared" si="3"/>
        <v>300</v>
      </c>
      <c r="AB54" s="90"/>
      <c r="AC54" s="90"/>
      <c r="AD54" s="7"/>
      <c r="AE54" s="142"/>
      <c r="AF54" s="7"/>
      <c r="AG54" s="6">
        <f t="shared" si="5"/>
        <v>1088</v>
      </c>
      <c r="AI54" s="7">
        <f t="shared" si="4"/>
        <v>0</v>
      </c>
      <c r="AK54" s="52"/>
      <c r="AL54" s="52"/>
      <c r="AM54" s="52"/>
      <c r="AN54" s="52"/>
      <c r="AO54" s="52"/>
    </row>
    <row r="55" spans="2:41" ht="13.8">
      <c r="B55" s="81"/>
      <c r="C55" s="82">
        <v>45001</v>
      </c>
      <c r="D55" s="58"/>
      <c r="E55" s="92">
        <v>1089</v>
      </c>
      <c r="F55" s="85"/>
      <c r="G55" s="60" t="s">
        <v>198</v>
      </c>
      <c r="H55" s="88"/>
      <c r="I55" s="60"/>
      <c r="J55" s="87" t="s">
        <v>199</v>
      </c>
      <c r="K55" s="88"/>
      <c r="L55" s="93"/>
      <c r="M55" s="90">
        <v>327</v>
      </c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1">
        <f t="shared" si="3"/>
        <v>392.4</v>
      </c>
      <c r="AB55" s="90">
        <v>65.400000000000006</v>
      </c>
      <c r="AC55" s="90"/>
      <c r="AD55" s="7"/>
      <c r="AE55" s="142"/>
      <c r="AF55" s="7"/>
      <c r="AG55" s="6">
        <f t="shared" si="5"/>
        <v>1089</v>
      </c>
      <c r="AI55" s="7">
        <f t="shared" si="4"/>
        <v>0</v>
      </c>
      <c r="AK55" s="52"/>
      <c r="AL55" s="52"/>
      <c r="AM55" s="52"/>
      <c r="AN55" s="52"/>
      <c r="AO55" s="52"/>
    </row>
    <row r="56" spans="2:41" ht="13.8">
      <c r="B56" s="81"/>
      <c r="C56" s="82">
        <v>45006</v>
      </c>
      <c r="D56" s="58"/>
      <c r="E56" s="85" t="s">
        <v>192</v>
      </c>
      <c r="F56" s="85"/>
      <c r="G56" s="60" t="s">
        <v>138</v>
      </c>
      <c r="H56" s="88"/>
      <c r="I56" s="60"/>
      <c r="J56" s="60" t="s">
        <v>158</v>
      </c>
      <c r="K56" s="88"/>
      <c r="L56" s="93"/>
      <c r="M56" s="90">
        <v>8</v>
      </c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1">
        <f t="shared" si="3"/>
        <v>8</v>
      </c>
      <c r="AB56" s="90"/>
      <c r="AC56" s="90"/>
      <c r="AD56" s="7"/>
      <c r="AE56" s="142"/>
      <c r="AF56" s="7"/>
      <c r="AG56" s="6" t="str">
        <f t="shared" si="5"/>
        <v xml:space="preserve">          DR</v>
      </c>
      <c r="AI56" s="7">
        <f t="shared" si="4"/>
        <v>0</v>
      </c>
      <c r="AK56" s="52"/>
      <c r="AL56" s="52"/>
      <c r="AM56" s="52"/>
      <c r="AN56" s="52"/>
      <c r="AO56" s="52"/>
    </row>
    <row r="57" spans="2:41" ht="13.8">
      <c r="B57" s="81"/>
      <c r="C57" s="82"/>
      <c r="D57" s="58"/>
      <c r="E57" s="85"/>
      <c r="F57" s="85"/>
      <c r="G57" s="60"/>
      <c r="H57" s="88"/>
      <c r="I57" s="60"/>
      <c r="J57" s="60"/>
      <c r="K57" s="88"/>
      <c r="L57" s="93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1">
        <f t="shared" si="3"/>
        <v>0</v>
      </c>
      <c r="AB57" s="90"/>
      <c r="AC57" s="90"/>
      <c r="AD57" s="7"/>
      <c r="AE57" s="142"/>
      <c r="AF57" s="7"/>
      <c r="AG57" s="6">
        <f t="shared" si="5"/>
        <v>0</v>
      </c>
      <c r="AI57" s="7">
        <f t="shared" si="4"/>
        <v>0</v>
      </c>
      <c r="AK57" s="52"/>
      <c r="AL57" s="52"/>
      <c r="AM57" s="53">
        <f>AB57</f>
        <v>0</v>
      </c>
      <c r="AN57" s="52"/>
      <c r="AO57" s="52"/>
    </row>
    <row r="58" spans="2:41" ht="13.8">
      <c r="B58" s="81"/>
      <c r="C58" s="82"/>
      <c r="D58" s="58"/>
      <c r="E58" s="85"/>
      <c r="F58" s="85"/>
      <c r="G58" s="60"/>
      <c r="H58" s="88"/>
      <c r="I58" s="60"/>
      <c r="J58" s="87"/>
      <c r="K58" s="88"/>
      <c r="L58" s="93"/>
      <c r="M58" s="90"/>
      <c r="N58" s="90"/>
      <c r="O58" s="90"/>
      <c r="P58" s="90"/>
      <c r="Q58" s="90"/>
      <c r="R58" s="90"/>
      <c r="S58" s="90"/>
      <c r="T58" s="90"/>
      <c r="U58" s="90"/>
      <c r="V58" s="90"/>
      <c r="W58" s="90"/>
      <c r="X58" s="90"/>
      <c r="Y58" s="90"/>
      <c r="Z58" s="90"/>
      <c r="AA58" s="91">
        <f t="shared" si="3"/>
        <v>0</v>
      </c>
      <c r="AB58" s="90"/>
      <c r="AC58" s="90"/>
      <c r="AD58" s="7"/>
      <c r="AE58" s="142"/>
      <c r="AF58" s="7"/>
      <c r="AG58" s="6">
        <f t="shared" si="5"/>
        <v>0</v>
      </c>
      <c r="AI58" s="7">
        <f t="shared" si="4"/>
        <v>0</v>
      </c>
      <c r="AK58" s="52"/>
      <c r="AL58" s="52"/>
      <c r="AM58" s="52"/>
      <c r="AN58" s="52"/>
      <c r="AO58" s="52"/>
    </row>
    <row r="59" spans="2:41" ht="13.8">
      <c r="B59" s="81"/>
      <c r="C59" s="82"/>
      <c r="D59" s="58"/>
      <c r="E59" s="86"/>
      <c r="F59" s="86"/>
      <c r="G59" s="60"/>
      <c r="H59" s="88"/>
      <c r="I59" s="60"/>
      <c r="J59" s="87"/>
      <c r="K59" s="88"/>
      <c r="L59" s="93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>
        <f t="shared" si="3"/>
        <v>0</v>
      </c>
      <c r="AB59" s="90"/>
      <c r="AC59" s="90"/>
      <c r="AD59" s="7"/>
      <c r="AE59" s="142"/>
      <c r="AF59" s="97"/>
      <c r="AG59" s="6">
        <f t="shared" si="5"/>
        <v>0</v>
      </c>
      <c r="AI59" s="7">
        <f t="shared" si="4"/>
        <v>0</v>
      </c>
      <c r="AK59" s="52"/>
      <c r="AL59" s="52"/>
      <c r="AM59" s="52"/>
      <c r="AN59" s="52"/>
      <c r="AO59" s="52"/>
    </row>
    <row r="60" spans="2:41" ht="13.8">
      <c r="B60" s="81"/>
      <c r="C60" s="82"/>
      <c r="D60" s="58"/>
      <c r="E60" s="85"/>
      <c r="F60" s="85"/>
      <c r="G60" s="60"/>
      <c r="H60" s="88"/>
      <c r="I60" s="60"/>
      <c r="J60" s="60"/>
      <c r="K60" s="88"/>
      <c r="L60" s="93"/>
      <c r="M60" s="90"/>
      <c r="N60" s="90"/>
      <c r="O60" s="90"/>
      <c r="P60" s="90"/>
      <c r="Q60" s="90"/>
      <c r="R60" s="90"/>
      <c r="S60" s="90"/>
      <c r="T60" s="90"/>
      <c r="U60" s="90"/>
      <c r="V60" s="90"/>
      <c r="W60" s="90"/>
      <c r="X60" s="90"/>
      <c r="Y60" s="90"/>
      <c r="Z60" s="90"/>
      <c r="AA60" s="91">
        <f t="shared" si="3"/>
        <v>0</v>
      </c>
      <c r="AB60" s="90"/>
      <c r="AC60" s="90"/>
      <c r="AD60" s="7"/>
      <c r="AE60" s="142"/>
      <c r="AF60" s="7"/>
      <c r="AG60" s="6">
        <f t="shared" si="5"/>
        <v>0</v>
      </c>
      <c r="AI60" s="7">
        <f t="shared" si="4"/>
        <v>0</v>
      </c>
      <c r="AK60" s="52"/>
      <c r="AL60" s="52"/>
      <c r="AM60" s="52"/>
      <c r="AN60" s="52"/>
      <c r="AO60" s="52"/>
    </row>
    <row r="61" spans="2:41" ht="13.8">
      <c r="B61" s="81"/>
      <c r="C61" s="82"/>
      <c r="D61" s="58"/>
      <c r="E61" s="85"/>
      <c r="F61" s="85"/>
      <c r="G61" s="60"/>
      <c r="H61" s="88"/>
      <c r="I61" s="60"/>
      <c r="J61" s="60"/>
      <c r="K61" s="88"/>
      <c r="L61" s="93"/>
      <c r="M61" s="90"/>
      <c r="N61" s="90"/>
      <c r="O61" s="90"/>
      <c r="P61" s="90"/>
      <c r="Q61" s="90"/>
      <c r="R61" s="90"/>
      <c r="S61" s="90"/>
      <c r="T61" s="90"/>
      <c r="U61" s="90"/>
      <c r="V61" s="90"/>
      <c r="W61" s="90"/>
      <c r="X61" s="151"/>
      <c r="Y61" s="90"/>
      <c r="Z61" s="90"/>
      <c r="AA61" s="91">
        <f t="shared" si="3"/>
        <v>0</v>
      </c>
      <c r="AB61" s="90"/>
      <c r="AC61" s="90"/>
      <c r="AD61" s="7"/>
      <c r="AE61" s="142"/>
      <c r="AF61" s="7"/>
      <c r="AG61" s="6">
        <f t="shared" si="5"/>
        <v>0</v>
      </c>
      <c r="AI61" s="7">
        <f t="shared" si="4"/>
        <v>0</v>
      </c>
      <c r="AK61" s="52"/>
      <c r="AL61" s="52"/>
      <c r="AM61" s="53">
        <f>AB61</f>
        <v>0</v>
      </c>
      <c r="AN61" s="52"/>
      <c r="AO61" s="52"/>
    </row>
    <row r="62" spans="2:41" ht="13.8">
      <c r="B62" s="81"/>
      <c r="C62" s="82"/>
      <c r="D62" s="58"/>
      <c r="E62" s="85"/>
      <c r="F62" s="85"/>
      <c r="G62" s="98"/>
      <c r="H62" s="99"/>
      <c r="I62" s="60"/>
      <c r="J62" s="60"/>
      <c r="K62" s="99"/>
      <c r="L62" s="93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>
        <f t="shared" si="3"/>
        <v>0</v>
      </c>
      <c r="AB62" s="90"/>
      <c r="AC62" s="90"/>
      <c r="AD62" s="7"/>
      <c r="AE62" s="142"/>
      <c r="AF62" s="7"/>
      <c r="AG62" s="6">
        <f t="shared" si="5"/>
        <v>0</v>
      </c>
      <c r="AI62" s="7">
        <f t="shared" si="4"/>
        <v>0</v>
      </c>
      <c r="AK62" s="52"/>
      <c r="AL62" s="52"/>
      <c r="AM62" s="52"/>
      <c r="AN62" s="52"/>
      <c r="AO62" s="52"/>
    </row>
    <row r="63" spans="2:41" ht="13.8">
      <c r="B63" s="81"/>
      <c r="C63" s="82"/>
      <c r="D63" s="58"/>
      <c r="E63" s="85"/>
      <c r="F63" s="85"/>
      <c r="G63" s="60"/>
      <c r="H63" s="88"/>
      <c r="I63" s="60"/>
      <c r="J63" s="87"/>
      <c r="K63" s="99"/>
      <c r="L63" s="93"/>
      <c r="M63" s="90"/>
      <c r="N63" s="90"/>
      <c r="O63" s="90"/>
      <c r="P63" s="90"/>
      <c r="Q63" s="90"/>
      <c r="R63" s="90"/>
      <c r="S63" s="90"/>
      <c r="T63" s="90"/>
      <c r="U63" s="90"/>
      <c r="V63" s="90"/>
      <c r="W63" s="90"/>
      <c r="X63" s="151"/>
      <c r="Y63" s="90"/>
      <c r="Z63" s="90"/>
      <c r="AA63" s="91">
        <f t="shared" si="3"/>
        <v>0</v>
      </c>
      <c r="AB63" s="90"/>
      <c r="AC63" s="90"/>
      <c r="AD63" s="7"/>
      <c r="AE63" s="142"/>
      <c r="AF63" s="7"/>
      <c r="AG63" s="6">
        <f t="shared" si="5"/>
        <v>0</v>
      </c>
      <c r="AI63" s="7">
        <f t="shared" si="4"/>
        <v>0</v>
      </c>
      <c r="AK63" s="52"/>
      <c r="AL63" s="52"/>
      <c r="AM63" s="53">
        <f>AB63</f>
        <v>0</v>
      </c>
      <c r="AN63" s="52"/>
      <c r="AO63" s="52"/>
    </row>
    <row r="64" spans="2:41" ht="13.8">
      <c r="B64" s="81"/>
      <c r="C64" s="82"/>
      <c r="D64" s="58"/>
      <c r="E64" s="92"/>
      <c r="F64" s="85"/>
      <c r="G64" s="60"/>
      <c r="H64" s="99"/>
      <c r="I64" s="98"/>
      <c r="J64" s="60"/>
      <c r="K64" s="99"/>
      <c r="L64" s="93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1">
        <f t="shared" si="3"/>
        <v>0</v>
      </c>
      <c r="AB64" s="90"/>
      <c r="AC64" s="90"/>
      <c r="AD64" s="7"/>
      <c r="AE64" s="142"/>
      <c r="AF64" s="7"/>
      <c r="AG64" s="6">
        <f t="shared" si="5"/>
        <v>0</v>
      </c>
      <c r="AI64" s="7">
        <f t="shared" si="4"/>
        <v>0</v>
      </c>
      <c r="AK64" s="52"/>
      <c r="AL64" s="52"/>
      <c r="AM64" s="52"/>
      <c r="AN64" s="52"/>
      <c r="AO64" s="52"/>
    </row>
    <row r="65" spans="1:41" ht="13.8">
      <c r="B65" s="81"/>
      <c r="C65" s="82"/>
      <c r="D65" s="58"/>
      <c r="E65" s="92"/>
      <c r="F65" s="85"/>
      <c r="G65" s="60"/>
      <c r="H65" s="88"/>
      <c r="I65" s="60"/>
      <c r="J65" s="87"/>
      <c r="K65" s="99"/>
      <c r="L65" s="93"/>
      <c r="M65" s="90"/>
      <c r="N65" s="90"/>
      <c r="O65" s="90"/>
      <c r="P65" s="90"/>
      <c r="Q65" s="90"/>
      <c r="R65" s="90"/>
      <c r="S65" s="90"/>
      <c r="T65" s="90"/>
      <c r="U65" s="90"/>
      <c r="V65" s="90"/>
      <c r="W65" s="90"/>
      <c r="X65" s="90"/>
      <c r="Y65" s="90"/>
      <c r="Z65" s="90"/>
      <c r="AA65" s="91">
        <f t="shared" si="3"/>
        <v>0</v>
      </c>
      <c r="AB65" s="90"/>
      <c r="AC65" s="90"/>
      <c r="AD65" s="7"/>
      <c r="AE65" s="142"/>
      <c r="AF65" s="7"/>
      <c r="AG65" s="6">
        <f t="shared" si="5"/>
        <v>0</v>
      </c>
      <c r="AI65" s="7">
        <f t="shared" si="4"/>
        <v>0</v>
      </c>
      <c r="AK65" s="52"/>
      <c r="AL65" s="52"/>
      <c r="AM65" s="52"/>
      <c r="AN65" s="52"/>
      <c r="AO65" s="52"/>
    </row>
    <row r="66" spans="1:41" ht="13.8">
      <c r="B66" s="81"/>
      <c r="C66" s="82"/>
      <c r="D66" s="58"/>
      <c r="E66" s="85"/>
      <c r="F66" s="85"/>
      <c r="G66" s="60"/>
      <c r="H66" s="99"/>
      <c r="I66" s="60"/>
      <c r="J66" s="60"/>
      <c r="K66" s="99"/>
      <c r="L66" s="93"/>
      <c r="M66" s="90"/>
      <c r="N66" s="90"/>
      <c r="O66" s="90"/>
      <c r="P66" s="90"/>
      <c r="Q66" s="90"/>
      <c r="R66" s="90"/>
      <c r="S66" s="90"/>
      <c r="T66" s="90"/>
      <c r="U66" s="90"/>
      <c r="V66" s="90"/>
      <c r="W66" s="90"/>
      <c r="X66" s="90"/>
      <c r="Y66" s="90"/>
      <c r="Z66" s="90"/>
      <c r="AA66" s="91">
        <f t="shared" si="3"/>
        <v>0</v>
      </c>
      <c r="AB66" s="90"/>
      <c r="AC66" s="90"/>
      <c r="AD66" s="7"/>
      <c r="AE66" s="142"/>
      <c r="AF66" s="7"/>
      <c r="AG66" s="6">
        <f t="shared" si="5"/>
        <v>0</v>
      </c>
      <c r="AI66" s="7">
        <f t="shared" si="4"/>
        <v>0</v>
      </c>
      <c r="AK66" s="52"/>
      <c r="AL66" s="52"/>
      <c r="AM66" s="52"/>
      <c r="AN66" s="52"/>
      <c r="AO66" s="52"/>
    </row>
    <row r="67" spans="1:41" ht="13.8">
      <c r="B67" s="81"/>
      <c r="C67" s="82"/>
      <c r="D67" s="58"/>
      <c r="E67" s="85"/>
      <c r="F67" s="85"/>
      <c r="G67" s="60"/>
      <c r="H67" s="99"/>
      <c r="I67" s="60"/>
      <c r="J67" s="60"/>
      <c r="K67" s="99"/>
      <c r="L67" s="93"/>
      <c r="M67" s="90"/>
      <c r="N67" s="90"/>
      <c r="O67" s="90"/>
      <c r="P67" s="90"/>
      <c r="Q67" s="90"/>
      <c r="R67" s="90"/>
      <c r="S67" s="90"/>
      <c r="T67" s="90"/>
      <c r="U67" s="90"/>
      <c r="V67" s="90"/>
      <c r="W67" s="90"/>
      <c r="X67" s="90"/>
      <c r="Y67" s="90"/>
      <c r="Z67" s="90"/>
      <c r="AA67" s="91">
        <f t="shared" si="3"/>
        <v>0</v>
      </c>
      <c r="AB67" s="90"/>
      <c r="AC67" s="90"/>
      <c r="AD67" s="7"/>
      <c r="AE67" s="142"/>
      <c r="AF67" s="7"/>
      <c r="AG67" s="6">
        <f t="shared" si="5"/>
        <v>0</v>
      </c>
      <c r="AI67" s="7">
        <f t="shared" si="4"/>
        <v>0</v>
      </c>
      <c r="AK67" s="52"/>
      <c r="AL67" s="52"/>
      <c r="AM67" s="52"/>
      <c r="AN67" s="52"/>
      <c r="AO67" s="52"/>
    </row>
    <row r="68" spans="1:41" ht="13.8">
      <c r="B68" s="81"/>
      <c r="C68" s="82"/>
      <c r="D68" s="58"/>
      <c r="E68" s="85"/>
      <c r="F68" s="85"/>
      <c r="G68" s="60"/>
      <c r="H68" s="99"/>
      <c r="I68" s="98"/>
      <c r="J68" s="60"/>
      <c r="K68" s="99"/>
      <c r="L68" s="93"/>
      <c r="M68" s="90"/>
      <c r="N68" s="90"/>
      <c r="O68" s="90"/>
      <c r="P68" s="90"/>
      <c r="Q68" s="90"/>
      <c r="R68" s="90"/>
      <c r="S68" s="90"/>
      <c r="T68" s="90"/>
      <c r="U68" s="90"/>
      <c r="V68" s="90"/>
      <c r="W68" s="90"/>
      <c r="X68" s="90"/>
      <c r="Y68" s="90"/>
      <c r="Z68" s="90"/>
      <c r="AA68" s="91">
        <f t="shared" si="3"/>
        <v>0</v>
      </c>
      <c r="AB68" s="90"/>
      <c r="AC68" s="90"/>
      <c r="AD68" s="7"/>
      <c r="AE68" s="142"/>
      <c r="AF68" s="7"/>
      <c r="AG68" s="6">
        <f t="shared" si="5"/>
        <v>0</v>
      </c>
      <c r="AI68" s="7">
        <f t="shared" si="4"/>
        <v>0</v>
      </c>
      <c r="AK68" s="52"/>
      <c r="AL68" s="52"/>
      <c r="AM68" s="52"/>
      <c r="AN68" s="52"/>
      <c r="AO68" s="52"/>
    </row>
    <row r="69" spans="1:41" ht="13.8">
      <c r="B69" s="81"/>
      <c r="C69" s="82"/>
      <c r="D69" s="58"/>
      <c r="E69" s="85"/>
      <c r="F69" s="85"/>
      <c r="G69" s="60"/>
      <c r="H69" s="99"/>
      <c r="I69" s="98"/>
      <c r="J69" s="60"/>
      <c r="K69" s="99"/>
      <c r="L69" s="93"/>
      <c r="M69" s="90"/>
      <c r="N69" s="90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90"/>
      <c r="Z69" s="90"/>
      <c r="AA69" s="91"/>
      <c r="AB69" s="90"/>
      <c r="AC69" s="90"/>
      <c r="AD69" s="7"/>
      <c r="AE69" s="142"/>
      <c r="AF69" s="7"/>
      <c r="AG69" s="6"/>
      <c r="AI69" s="7"/>
      <c r="AK69" s="52"/>
      <c r="AL69" s="52"/>
      <c r="AM69" s="52"/>
      <c r="AN69" s="52"/>
      <c r="AO69" s="52"/>
    </row>
    <row r="70" spans="1:41" ht="13.8">
      <c r="B70" s="81"/>
      <c r="C70" s="82"/>
      <c r="D70" s="58"/>
      <c r="E70" s="85"/>
      <c r="F70" s="85"/>
      <c r="G70" s="60"/>
      <c r="H70" s="99"/>
      <c r="I70" s="98"/>
      <c r="J70" s="60"/>
      <c r="K70" s="99"/>
      <c r="L70" s="93"/>
      <c r="M70" s="90"/>
      <c r="N70" s="90"/>
      <c r="O70" s="90"/>
      <c r="P70" s="90"/>
      <c r="Q70" s="90"/>
      <c r="R70" s="90"/>
      <c r="S70" s="90"/>
      <c r="T70" s="90"/>
      <c r="U70" s="90"/>
      <c r="V70" s="90"/>
      <c r="W70" s="90"/>
      <c r="X70" s="90"/>
      <c r="Y70" s="90"/>
      <c r="Z70" s="90"/>
      <c r="AA70" s="91"/>
      <c r="AB70" s="90"/>
      <c r="AC70" s="90"/>
      <c r="AD70" s="7"/>
      <c r="AE70" s="142"/>
      <c r="AF70" s="7"/>
      <c r="AG70" s="6"/>
      <c r="AI70" s="7"/>
      <c r="AK70" s="52"/>
      <c r="AL70" s="52"/>
      <c r="AM70" s="52"/>
      <c r="AN70" s="52"/>
      <c r="AO70" s="52"/>
    </row>
    <row r="71" spans="1:41" ht="6.9" customHeight="1">
      <c r="B71" s="81"/>
      <c r="C71" s="82"/>
      <c r="D71" s="58"/>
      <c r="E71" s="85"/>
      <c r="F71" s="85"/>
      <c r="G71" s="60"/>
      <c r="H71" s="99"/>
      <c r="I71" s="60"/>
      <c r="J71" s="60"/>
      <c r="K71" s="99"/>
      <c r="L71" s="93"/>
      <c r="M71" s="90"/>
      <c r="N71" s="90"/>
      <c r="O71" s="90"/>
      <c r="P71" s="90"/>
      <c r="Q71" s="90"/>
      <c r="R71" s="90"/>
      <c r="S71" s="90"/>
      <c r="T71" s="90"/>
      <c r="U71" s="90"/>
      <c r="V71" s="90"/>
      <c r="W71" s="90"/>
      <c r="X71" s="90"/>
      <c r="Y71" s="90"/>
      <c r="Z71" s="90"/>
      <c r="AA71" s="91"/>
      <c r="AB71" s="90"/>
      <c r="AC71" s="90"/>
      <c r="AD71" s="7"/>
      <c r="AE71" s="142"/>
      <c r="AF71" s="7"/>
      <c r="AG71" s="6"/>
      <c r="AI71" s="7"/>
      <c r="AK71" s="52"/>
      <c r="AL71" s="52"/>
      <c r="AM71" s="52"/>
      <c r="AN71" s="52"/>
      <c r="AO71" s="52"/>
    </row>
    <row r="72" spans="1:41" ht="6.9" customHeight="1">
      <c r="A72" t="s">
        <v>81</v>
      </c>
      <c r="B72" s="81"/>
      <c r="C72" s="82"/>
      <c r="D72" s="58"/>
      <c r="E72" s="85"/>
      <c r="F72" s="85"/>
      <c r="G72" s="60"/>
      <c r="H72" s="99"/>
      <c r="I72" s="60"/>
      <c r="J72" s="60"/>
      <c r="K72" s="99"/>
      <c r="L72" s="93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1"/>
      <c r="AB72" s="90"/>
      <c r="AC72" s="90"/>
      <c r="AD72" s="7"/>
      <c r="AE72" s="142"/>
      <c r="AF72" s="7"/>
      <c r="AG72" s="6"/>
      <c r="AI72" s="7"/>
      <c r="AK72" s="52"/>
      <c r="AL72" s="52"/>
      <c r="AM72" s="52"/>
      <c r="AN72" s="52"/>
      <c r="AO72" s="52"/>
    </row>
    <row r="73" spans="1:41" ht="13.8">
      <c r="B73" s="81"/>
      <c r="C73" s="82"/>
      <c r="D73" s="58"/>
      <c r="E73" s="100"/>
      <c r="F73" s="85"/>
      <c r="G73" s="85" t="s">
        <v>80</v>
      </c>
      <c r="H73" s="98"/>
      <c r="I73" s="98"/>
      <c r="J73" s="59"/>
      <c r="K73" s="98"/>
      <c r="L73" s="90"/>
      <c r="M73" s="90">
        <f>Post!L21</f>
        <v>5.94</v>
      </c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>
        <f>-M73</f>
        <v>-5.94</v>
      </c>
      <c r="AA73" s="91">
        <f t="shared" ref="AA73" si="7">(SUM(M73:Z73))+AB73</f>
        <v>0</v>
      </c>
      <c r="AB73" s="90"/>
      <c r="AC73" s="90"/>
      <c r="AD73" s="7"/>
      <c r="AE73" s="53"/>
      <c r="AF73" s="7"/>
      <c r="AG73" s="6">
        <f t="shared" si="5"/>
        <v>0</v>
      </c>
      <c r="AI73" s="7">
        <f t="shared" ref="AI73" si="8">SUM(M73:Y73)+AB73-AA73</f>
        <v>5.94</v>
      </c>
      <c r="AK73" s="147"/>
      <c r="AL73" s="52"/>
      <c r="AM73" s="147"/>
      <c r="AN73" s="52"/>
      <c r="AO73" s="147"/>
    </row>
    <row r="74" spans="1:41" ht="6.9" customHeight="1">
      <c r="B74" s="81"/>
      <c r="C74" s="4"/>
      <c r="D74" s="4"/>
      <c r="E74" s="4"/>
      <c r="F74" s="6"/>
      <c r="G74" s="6"/>
      <c r="H74" s="4"/>
      <c r="I74" s="4"/>
      <c r="J74" s="4"/>
      <c r="K74" s="4"/>
      <c r="L74" s="7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7"/>
      <c r="AD74" s="7"/>
      <c r="AE74" s="7"/>
      <c r="AF74" s="7"/>
      <c r="AG74" s="6"/>
      <c r="AK74" s="148"/>
      <c r="AL74" s="52"/>
      <c r="AM74" s="148"/>
      <c r="AN74" s="52"/>
      <c r="AO74" s="148"/>
    </row>
    <row r="75" spans="1:41" ht="6.9" customHeight="1">
      <c r="B75" s="81"/>
      <c r="C75" s="4"/>
      <c r="D75" s="4"/>
      <c r="E75" s="4"/>
      <c r="F75" s="6"/>
      <c r="G75" s="6"/>
      <c r="H75" s="4"/>
      <c r="I75" s="4"/>
      <c r="J75" s="4"/>
      <c r="K75" s="4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K75" s="76"/>
      <c r="AL75" s="52"/>
      <c r="AM75" s="76"/>
      <c r="AN75" s="52"/>
      <c r="AO75" s="76"/>
    </row>
    <row r="76" spans="1:41" ht="14.4">
      <c r="B76" s="81"/>
      <c r="C76" s="4"/>
      <c r="D76" s="4"/>
      <c r="E76" s="4"/>
      <c r="F76" s="6"/>
      <c r="G76" s="6"/>
      <c r="H76" s="4"/>
      <c r="I76" s="4"/>
      <c r="J76" s="4"/>
      <c r="K76" s="4"/>
      <c r="L76" s="7"/>
      <c r="M76" s="101">
        <f t="shared" ref="M76:AB76" si="9">SUM(M7:M74)</f>
        <v>2573.0500000000002</v>
      </c>
      <c r="N76" s="101">
        <f t="shared" si="9"/>
        <v>1009</v>
      </c>
      <c r="O76" s="101">
        <f t="shared" si="9"/>
        <v>0</v>
      </c>
      <c r="P76" s="101">
        <f t="shared" si="9"/>
        <v>1200</v>
      </c>
      <c r="Q76" s="101">
        <f t="shared" si="9"/>
        <v>0</v>
      </c>
      <c r="R76" s="101">
        <f t="shared" si="9"/>
        <v>257.38</v>
      </c>
      <c r="S76" s="101">
        <f t="shared" si="9"/>
        <v>0</v>
      </c>
      <c r="T76" s="101">
        <f t="shared" si="9"/>
        <v>3788.0099999999998</v>
      </c>
      <c r="U76" s="101">
        <f t="shared" si="9"/>
        <v>104</v>
      </c>
      <c r="V76" s="101">
        <f t="shared" si="9"/>
        <v>80</v>
      </c>
      <c r="W76" s="101">
        <f t="shared" si="9"/>
        <v>0</v>
      </c>
      <c r="X76" s="101">
        <f t="shared" si="9"/>
        <v>138</v>
      </c>
      <c r="Y76" s="101">
        <f t="shared" si="9"/>
        <v>0</v>
      </c>
      <c r="Z76" s="101">
        <f t="shared" si="9"/>
        <v>-5.94</v>
      </c>
      <c r="AA76" s="101">
        <f t="shared" si="9"/>
        <v>10161.159999999998</v>
      </c>
      <c r="AB76" s="101">
        <f t="shared" si="9"/>
        <v>1017.6600000000001</v>
      </c>
      <c r="AC76" s="7"/>
      <c r="AD76" s="7"/>
      <c r="AE76" s="7">
        <f>SUM(M76:Z76)+AB76</f>
        <v>10161.16</v>
      </c>
      <c r="AF76" s="7"/>
      <c r="AG76" s="7">
        <f>AA76-AE76</f>
        <v>0</v>
      </c>
      <c r="AK76" s="149">
        <f>SUM(AK7:AK74)</f>
        <v>235.06</v>
      </c>
      <c r="AL76" s="52"/>
      <c r="AM76" s="149">
        <f>SUM(AM7:AM74)</f>
        <v>462.08</v>
      </c>
      <c r="AN76" s="52"/>
      <c r="AO76" s="149">
        <f>SUM(AO7:AO74)</f>
        <v>0</v>
      </c>
    </row>
    <row r="77" spans="1:41" ht="6.9" customHeight="1" thickBot="1">
      <c r="B77" s="102"/>
      <c r="C77" s="103"/>
      <c r="D77" s="103"/>
      <c r="E77" s="103"/>
      <c r="F77" s="103"/>
      <c r="G77" s="103"/>
      <c r="H77" s="103"/>
      <c r="I77" s="103"/>
      <c r="J77" s="103"/>
      <c r="K77" s="103"/>
      <c r="L77" s="104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7"/>
      <c r="AD77" s="7"/>
      <c r="AE77" s="8"/>
      <c r="AF77" s="7"/>
      <c r="AG77" s="7"/>
      <c r="AK77" s="150"/>
      <c r="AL77" s="52"/>
      <c r="AM77" s="150"/>
      <c r="AN77" s="52"/>
      <c r="AO77" s="150"/>
    </row>
    <row r="78" spans="1:41"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K78" s="52"/>
      <c r="AL78" s="52"/>
      <c r="AM78" s="52"/>
      <c r="AN78" s="52"/>
      <c r="AO78" s="52"/>
    </row>
    <row r="79" spans="1:41">
      <c r="L79" s="7"/>
      <c r="M79" s="105" t="str">
        <f t="shared" ref="M79:P80" si="10">M5</f>
        <v>General</v>
      </c>
      <c r="N79" s="105" t="str">
        <f t="shared" si="10"/>
        <v>clerk</v>
      </c>
      <c r="O79" s="105" t="str">
        <f t="shared" si="10"/>
        <v>S137</v>
      </c>
      <c r="P79" s="105" t="str">
        <f t="shared" si="10"/>
        <v xml:space="preserve">Micro </v>
      </c>
      <c r="Q79" s="105" t="s">
        <v>128</v>
      </c>
      <c r="R79" s="105" t="s">
        <v>53</v>
      </c>
      <c r="S79" s="105" t="s">
        <v>207</v>
      </c>
      <c r="T79" s="105" t="s">
        <v>208</v>
      </c>
      <c r="U79" s="105" t="s">
        <v>125</v>
      </c>
      <c r="V79" s="105" t="s">
        <v>21</v>
      </c>
      <c r="W79" s="105" t="s">
        <v>96</v>
      </c>
      <c r="X79" s="105" t="s">
        <v>135</v>
      </c>
      <c r="Y79" s="105">
        <f t="shared" ref="Y79:Z79" si="11">Z5</f>
        <v>0</v>
      </c>
      <c r="Z79" s="105">
        <f t="shared" si="11"/>
        <v>0</v>
      </c>
      <c r="AA79" s="105">
        <f>AA5</f>
        <v>0</v>
      </c>
      <c r="AB79" s="105">
        <f>AB5</f>
        <v>0</v>
      </c>
      <c r="AC79" s="105"/>
      <c r="AD79" s="7"/>
      <c r="AE79" s="7"/>
      <c r="AF79" s="7"/>
      <c r="AG79" s="7"/>
    </row>
    <row r="80" spans="1:41">
      <c r="F80" s="1"/>
      <c r="G80" s="1"/>
      <c r="L80" s="7"/>
      <c r="M80" s="105" t="str">
        <f t="shared" si="10"/>
        <v>admin</v>
      </c>
      <c r="N80" s="105" t="str">
        <f t="shared" si="10"/>
        <v>Salary</v>
      </c>
      <c r="O80" s="105" t="str">
        <f t="shared" si="10"/>
        <v>Payments</v>
      </c>
      <c r="P80" s="105" t="str">
        <f t="shared" si="10"/>
        <v>Grant</v>
      </c>
      <c r="Q80" s="105" t="s">
        <v>86</v>
      </c>
      <c r="R80" s="105" t="s">
        <v>9</v>
      </c>
      <c r="S80" s="105" t="s">
        <v>109</v>
      </c>
      <c r="T80" s="105" t="s">
        <v>77</v>
      </c>
      <c r="U80" s="105" t="s">
        <v>105</v>
      </c>
      <c r="V80" s="105"/>
      <c r="W80" s="105"/>
      <c r="X80" s="105" t="s">
        <v>136</v>
      </c>
      <c r="Y80" s="105" t="str">
        <f t="shared" ref="Y80:Z80" si="12">Z6</f>
        <v>Cash</v>
      </c>
      <c r="Z80" s="105" t="str">
        <f t="shared" si="12"/>
        <v>Total</v>
      </c>
      <c r="AA80" s="105" t="str">
        <f>AA6</f>
        <v>Total</v>
      </c>
      <c r="AB80" s="105" t="str">
        <f>AB6</f>
        <v>vat</v>
      </c>
      <c r="AC80" s="105"/>
      <c r="AD80" s="7"/>
      <c r="AE80" s="7"/>
      <c r="AF80" s="7"/>
      <c r="AG80" s="7"/>
    </row>
    <row r="81" spans="2:34">
      <c r="F81" s="1"/>
      <c r="G81" s="1"/>
      <c r="L81" s="7"/>
      <c r="M81" s="105"/>
      <c r="N81" s="105"/>
      <c r="O81" s="105"/>
      <c r="P81" s="105"/>
      <c r="Q81" s="105"/>
      <c r="R81" s="105"/>
      <c r="S81" s="105"/>
      <c r="T81" s="105"/>
      <c r="U81" s="105"/>
      <c r="V81" s="105"/>
      <c r="W81" s="105"/>
      <c r="X81" s="105"/>
      <c r="Y81" s="105"/>
      <c r="Z81" s="105"/>
      <c r="AA81" s="105"/>
      <c r="AB81" s="105"/>
      <c r="AC81" s="105"/>
      <c r="AD81" s="7"/>
      <c r="AE81" s="7"/>
      <c r="AF81" s="7"/>
      <c r="AG81" s="7"/>
    </row>
    <row r="82" spans="2:34">
      <c r="B82" s="81"/>
      <c r="F82" s="1"/>
      <c r="G82" s="1"/>
      <c r="L82" s="7"/>
      <c r="M82" s="105"/>
      <c r="N82" s="105"/>
      <c r="O82" s="105"/>
      <c r="P82" s="105"/>
      <c r="Q82" s="105"/>
      <c r="R82" s="105"/>
      <c r="S82" s="105"/>
      <c r="T82" s="105"/>
      <c r="U82" s="105"/>
      <c r="V82" s="105"/>
      <c r="W82" s="105"/>
      <c r="X82" s="105"/>
      <c r="Y82" s="105"/>
      <c r="Z82" s="105"/>
      <c r="AA82" s="105"/>
      <c r="AB82" s="105"/>
      <c r="AC82" s="105"/>
      <c r="AD82" s="7"/>
      <c r="AE82" s="7"/>
      <c r="AF82" s="7"/>
      <c r="AG82" s="7"/>
    </row>
    <row r="83" spans="2:34">
      <c r="B83" s="81"/>
      <c r="F83" s="1"/>
      <c r="G83" s="1"/>
      <c r="L83" s="7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5"/>
      <c r="AC83" s="105"/>
      <c r="AD83" s="7"/>
      <c r="AE83" s="7"/>
      <c r="AF83" s="7"/>
      <c r="AG83" s="7"/>
    </row>
    <row r="84" spans="2:34" ht="13.8" thickBot="1">
      <c r="B84" s="102"/>
      <c r="F84" s="1"/>
      <c r="G84" s="1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</row>
    <row r="85" spans="2:34">
      <c r="B85" s="106"/>
      <c r="C85" s="107"/>
      <c r="D85" s="107"/>
      <c r="E85" s="107"/>
      <c r="F85" s="108"/>
      <c r="G85" s="108"/>
      <c r="H85" s="107"/>
      <c r="I85" s="107"/>
      <c r="J85" s="107"/>
      <c r="K85" s="107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09"/>
      <c r="Z85" s="109"/>
      <c r="AA85" s="110"/>
      <c r="AB85" s="7"/>
      <c r="AC85" s="7"/>
      <c r="AD85" s="7"/>
      <c r="AE85" s="7"/>
      <c r="AF85" s="7"/>
      <c r="AG85" s="7"/>
    </row>
    <row r="86" spans="2:34">
      <c r="B86" s="81"/>
      <c r="C86" s="152" t="s">
        <v>7</v>
      </c>
      <c r="F86" s="1"/>
      <c r="G86" s="1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153"/>
      <c r="AB86" s="7"/>
      <c r="AC86" s="7"/>
      <c r="AD86" s="7"/>
      <c r="AE86" s="7"/>
      <c r="AF86" s="7"/>
      <c r="AG86" s="7"/>
    </row>
    <row r="87" spans="2:34">
      <c r="B87" s="81"/>
      <c r="L87" s="7"/>
      <c r="M87" s="7"/>
      <c r="N87" s="2" t="s">
        <v>99</v>
      </c>
      <c r="O87" s="7"/>
      <c r="P87" s="61" t="s">
        <v>103</v>
      </c>
      <c r="Q87" s="2" t="s">
        <v>128</v>
      </c>
      <c r="R87" s="61" t="s">
        <v>104</v>
      </c>
      <c r="S87" s="2" t="s">
        <v>123</v>
      </c>
      <c r="T87" s="61"/>
      <c r="U87" s="7"/>
      <c r="V87" s="7"/>
      <c r="W87" s="2" t="s">
        <v>135</v>
      </c>
      <c r="Y87" s="61"/>
      <c r="Z87" s="61"/>
      <c r="AA87" s="111" t="s">
        <v>97</v>
      </c>
      <c r="AB87" s="7"/>
      <c r="AC87" s="7"/>
      <c r="AD87" s="7"/>
      <c r="AE87" s="7"/>
      <c r="AF87" s="7"/>
      <c r="AG87" s="7"/>
    </row>
    <row r="88" spans="2:34">
      <c r="B88" s="81"/>
      <c r="C88" s="1" t="s">
        <v>0</v>
      </c>
      <c r="G88" s="1" t="s">
        <v>2</v>
      </c>
      <c r="J88" s="1" t="s">
        <v>98</v>
      </c>
      <c r="L88" s="1" t="s">
        <v>74</v>
      </c>
      <c r="M88" s="61" t="s">
        <v>99</v>
      </c>
      <c r="N88" s="2" t="s">
        <v>86</v>
      </c>
      <c r="O88" s="61" t="s">
        <v>8</v>
      </c>
      <c r="P88" s="61" t="s">
        <v>86</v>
      </c>
      <c r="Q88" s="61" t="s">
        <v>130</v>
      </c>
      <c r="R88" s="61" t="s">
        <v>105</v>
      </c>
      <c r="S88" s="61" t="s">
        <v>124</v>
      </c>
      <c r="T88" s="61" t="s">
        <v>89</v>
      </c>
      <c r="U88" s="112" t="s">
        <v>96</v>
      </c>
      <c r="V88" s="61" t="s">
        <v>100</v>
      </c>
      <c r="W88" s="112" t="s">
        <v>136</v>
      </c>
      <c r="X88" s="112" t="s">
        <v>101</v>
      </c>
      <c r="Y88" s="61" t="s">
        <v>5</v>
      </c>
      <c r="Z88" s="61"/>
      <c r="AA88" s="111" t="s">
        <v>100</v>
      </c>
      <c r="AD88" s="7"/>
      <c r="AF88" s="7"/>
      <c r="AG88" s="7"/>
    </row>
    <row r="89" spans="2:34">
      <c r="B89" s="81"/>
      <c r="C89" s="113"/>
      <c r="D89" s="113"/>
      <c r="E89" s="113"/>
      <c r="F89" s="113"/>
      <c r="G89" s="113"/>
      <c r="H89" s="113"/>
      <c r="I89" s="113"/>
      <c r="J89" s="113"/>
      <c r="K89" s="113"/>
      <c r="L89" s="114"/>
      <c r="M89" s="114"/>
      <c r="N89" s="114"/>
      <c r="O89" s="114"/>
      <c r="P89" s="114"/>
      <c r="R89" s="114"/>
      <c r="S89" s="114"/>
      <c r="T89" s="114"/>
      <c r="U89" s="114"/>
      <c r="V89" s="114"/>
      <c r="W89" s="114"/>
      <c r="X89" s="114"/>
      <c r="Y89" s="114"/>
      <c r="Z89" s="114"/>
      <c r="AA89" s="115"/>
      <c r="AB89" s="113"/>
      <c r="AC89" s="113"/>
      <c r="AD89" s="114"/>
      <c r="AE89" s="113"/>
      <c r="AF89" s="113"/>
      <c r="AG89" s="113"/>
      <c r="AH89" s="113"/>
    </row>
    <row r="90" spans="2:34">
      <c r="B90" s="81"/>
      <c r="C90" s="87">
        <v>44681</v>
      </c>
      <c r="D90" s="88"/>
      <c r="E90" s="88"/>
      <c r="F90" s="88"/>
      <c r="G90" s="59" t="s">
        <v>111</v>
      </c>
      <c r="H90" s="87"/>
      <c r="I90" s="87"/>
      <c r="J90" s="59" t="s">
        <v>169</v>
      </c>
      <c r="K90" s="88"/>
      <c r="L90" s="93"/>
      <c r="M90" s="116"/>
      <c r="N90" s="116"/>
      <c r="O90" s="116"/>
      <c r="P90" s="116">
        <v>1200</v>
      </c>
      <c r="R90" s="116"/>
      <c r="S90" s="116"/>
      <c r="T90" s="116"/>
      <c r="U90" s="116"/>
      <c r="V90" s="116"/>
      <c r="W90" s="116"/>
      <c r="X90" s="116"/>
      <c r="Y90" s="117">
        <f t="shared" ref="Y90:Y99" si="13">(SUM(M90:W90))+AA90</f>
        <v>1200</v>
      </c>
      <c r="Z90" s="114"/>
      <c r="AA90" s="115"/>
      <c r="AB90" s="113"/>
      <c r="AC90" s="113"/>
      <c r="AD90" s="114"/>
      <c r="AE90" s="113"/>
      <c r="AF90" s="113"/>
      <c r="AG90" s="113"/>
      <c r="AH90" s="113"/>
    </row>
    <row r="91" spans="2:34">
      <c r="B91" s="81"/>
      <c r="C91" s="87">
        <v>44681</v>
      </c>
      <c r="D91" s="88"/>
      <c r="E91" s="88"/>
      <c r="F91" s="88"/>
      <c r="G91" s="59" t="s">
        <v>111</v>
      </c>
      <c r="H91" s="87"/>
      <c r="I91" s="88"/>
      <c r="J91" s="59" t="s">
        <v>99</v>
      </c>
      <c r="K91" s="88"/>
      <c r="L91" s="93"/>
      <c r="M91" s="116"/>
      <c r="N91" s="53">
        <v>5750</v>
      </c>
      <c r="O91" s="116"/>
      <c r="P91" s="116"/>
      <c r="R91" s="116"/>
      <c r="S91" s="116"/>
      <c r="T91" s="116"/>
      <c r="U91" s="116"/>
      <c r="V91" s="116"/>
      <c r="W91" s="116"/>
      <c r="X91" s="116"/>
      <c r="Y91" s="117">
        <f t="shared" si="13"/>
        <v>5750</v>
      </c>
      <c r="Z91" s="114"/>
      <c r="AA91" s="115"/>
      <c r="AB91" s="113"/>
      <c r="AC91" s="113"/>
      <c r="AD91" s="114"/>
      <c r="AE91" s="113"/>
      <c r="AF91" s="113"/>
      <c r="AG91" s="113"/>
      <c r="AH91" s="113"/>
    </row>
    <row r="92" spans="2:34">
      <c r="B92" s="81"/>
      <c r="C92" s="87">
        <v>44680</v>
      </c>
      <c r="D92" s="88"/>
      <c r="E92" s="88"/>
      <c r="F92" s="88"/>
      <c r="G92" s="59" t="s">
        <v>138</v>
      </c>
      <c r="H92" s="88"/>
      <c r="I92" s="88"/>
      <c r="J92" s="59" t="s">
        <v>8</v>
      </c>
      <c r="K92" s="88"/>
      <c r="L92" s="93"/>
      <c r="M92" s="116"/>
      <c r="N92" s="116"/>
      <c r="O92" s="116">
        <v>0.03</v>
      </c>
      <c r="P92" s="116"/>
      <c r="R92" s="116"/>
      <c r="S92" s="116"/>
      <c r="T92" s="116"/>
      <c r="U92" s="116"/>
      <c r="V92" s="116"/>
      <c r="W92" s="116"/>
      <c r="X92" s="116"/>
      <c r="Y92" s="117">
        <f t="shared" si="13"/>
        <v>0.03</v>
      </c>
      <c r="Z92" s="114"/>
      <c r="AA92" s="115"/>
      <c r="AB92" s="113"/>
      <c r="AC92" s="113"/>
      <c r="AD92" s="114"/>
      <c r="AE92" s="113"/>
      <c r="AF92" s="113"/>
      <c r="AG92" s="113"/>
      <c r="AH92" s="113"/>
    </row>
    <row r="93" spans="2:34">
      <c r="B93" s="81"/>
      <c r="C93" s="87">
        <v>44665</v>
      </c>
      <c r="D93" s="88"/>
      <c r="E93" s="88"/>
      <c r="F93" s="88"/>
      <c r="G93" s="59" t="s">
        <v>147</v>
      </c>
      <c r="H93" s="88"/>
      <c r="I93" s="88"/>
      <c r="J93" s="59" t="s">
        <v>6</v>
      </c>
      <c r="K93" s="88"/>
      <c r="L93" s="93"/>
      <c r="M93" s="116"/>
      <c r="N93" s="116"/>
      <c r="O93" s="116"/>
      <c r="P93" s="116"/>
      <c r="R93" s="116"/>
      <c r="S93" s="116"/>
      <c r="T93" s="116"/>
      <c r="U93" s="116"/>
      <c r="V93" s="116">
        <v>576.78</v>
      </c>
      <c r="W93" s="116"/>
      <c r="X93" s="116"/>
      <c r="Y93" s="117">
        <f t="shared" si="13"/>
        <v>576.78</v>
      </c>
      <c r="Z93" s="114"/>
      <c r="AA93" s="115"/>
      <c r="AB93" s="113"/>
      <c r="AC93" s="113"/>
      <c r="AD93" s="114"/>
      <c r="AE93" s="113"/>
      <c r="AF93" s="113"/>
      <c r="AG93" s="113"/>
      <c r="AH93" s="113"/>
    </row>
    <row r="94" spans="2:34">
      <c r="B94" s="81"/>
      <c r="C94" s="87">
        <v>44704</v>
      </c>
      <c r="D94" s="88"/>
      <c r="E94" s="88"/>
      <c r="F94" s="88"/>
      <c r="G94" s="59" t="s">
        <v>170</v>
      </c>
      <c r="H94" s="88"/>
      <c r="I94" s="88"/>
      <c r="J94" s="59" t="s">
        <v>171</v>
      </c>
      <c r="K94" s="88"/>
      <c r="L94" s="93"/>
      <c r="M94" s="116"/>
      <c r="N94" s="53"/>
      <c r="O94" s="116"/>
      <c r="P94" s="116"/>
      <c r="R94" s="116"/>
      <c r="S94" s="116"/>
      <c r="T94" s="116"/>
      <c r="U94" s="116">
        <v>1150</v>
      </c>
      <c r="V94" s="116"/>
      <c r="W94" s="116"/>
      <c r="X94" s="116"/>
      <c r="Y94" s="117">
        <f t="shared" si="13"/>
        <v>1150</v>
      </c>
      <c r="Z94" s="114"/>
      <c r="AA94" s="115"/>
      <c r="AB94" s="113"/>
      <c r="AC94" s="113"/>
      <c r="AD94" s="114"/>
      <c r="AE94" s="113"/>
      <c r="AF94" s="113"/>
      <c r="AG94" s="113"/>
      <c r="AH94" s="113"/>
    </row>
    <row r="95" spans="2:34">
      <c r="B95" s="81"/>
      <c r="C95" s="87">
        <v>44712</v>
      </c>
      <c r="D95" s="88"/>
      <c r="E95" s="88"/>
      <c r="F95" s="88"/>
      <c r="G95" s="59" t="s">
        <v>138</v>
      </c>
      <c r="H95" s="88"/>
      <c r="I95" s="88"/>
      <c r="J95" s="59" t="s">
        <v>8</v>
      </c>
      <c r="K95" s="88"/>
      <c r="L95" s="93"/>
      <c r="M95" s="116"/>
      <c r="N95" s="53"/>
      <c r="O95" s="116">
        <v>0.03</v>
      </c>
      <c r="P95" s="116"/>
      <c r="R95" s="116"/>
      <c r="S95" s="116"/>
      <c r="T95" s="116"/>
      <c r="U95" s="116"/>
      <c r="V95" s="116"/>
      <c r="W95" s="116"/>
      <c r="X95" s="116"/>
      <c r="Y95" s="117">
        <f t="shared" si="13"/>
        <v>0.03</v>
      </c>
      <c r="Z95" s="114"/>
      <c r="AA95" s="115"/>
      <c r="AB95" s="113"/>
      <c r="AC95" s="113"/>
      <c r="AD95" s="114"/>
      <c r="AE95" s="113"/>
      <c r="AF95" s="113"/>
      <c r="AG95" s="113"/>
      <c r="AH95" s="113"/>
    </row>
    <row r="96" spans="2:34">
      <c r="B96" s="81"/>
      <c r="C96" s="87">
        <v>44741</v>
      </c>
      <c r="D96" s="88"/>
      <c r="E96" s="88"/>
      <c r="F96" s="88"/>
      <c r="G96" s="59" t="s">
        <v>138</v>
      </c>
      <c r="H96" s="88"/>
      <c r="I96" s="88"/>
      <c r="J96" s="59" t="s">
        <v>8</v>
      </c>
      <c r="K96" s="88"/>
      <c r="L96" s="93"/>
      <c r="M96" s="116"/>
      <c r="N96" s="53"/>
      <c r="O96" s="116">
        <v>0.03</v>
      </c>
      <c r="P96" s="116"/>
      <c r="R96" s="116"/>
      <c r="S96" s="116"/>
      <c r="T96" s="116"/>
      <c r="U96" s="116"/>
      <c r="V96" s="116"/>
      <c r="W96" s="116"/>
      <c r="X96" s="116"/>
      <c r="Y96" s="117">
        <f t="shared" si="13"/>
        <v>0.03</v>
      </c>
      <c r="Z96" s="114"/>
      <c r="AA96" s="115"/>
      <c r="AB96" s="113"/>
      <c r="AC96" s="113"/>
      <c r="AD96" s="114"/>
      <c r="AE96" s="113"/>
      <c r="AF96" s="113"/>
      <c r="AG96" s="113"/>
      <c r="AH96" s="113"/>
    </row>
    <row r="97" spans="2:34">
      <c r="B97" s="81"/>
      <c r="C97" s="87">
        <v>44726</v>
      </c>
      <c r="D97" s="88"/>
      <c r="E97" s="88"/>
      <c r="F97" s="88"/>
      <c r="G97" s="59" t="s">
        <v>111</v>
      </c>
      <c r="H97" s="88"/>
      <c r="I97" s="88"/>
      <c r="J97" s="59" t="s">
        <v>86</v>
      </c>
      <c r="K97" s="88"/>
      <c r="L97" s="93"/>
      <c r="M97" s="116"/>
      <c r="N97" s="53"/>
      <c r="O97" s="116"/>
      <c r="P97" s="116"/>
      <c r="R97" s="116"/>
      <c r="S97" s="116"/>
      <c r="T97" s="116"/>
      <c r="U97" s="116"/>
      <c r="V97" s="116"/>
      <c r="W97" s="116">
        <v>102.12</v>
      </c>
      <c r="X97" s="116"/>
      <c r="Y97" s="117">
        <f t="shared" si="13"/>
        <v>102.12</v>
      </c>
      <c r="Z97" s="114"/>
      <c r="AA97" s="115"/>
      <c r="AB97" s="113"/>
      <c r="AC97" s="113"/>
      <c r="AD97" s="114"/>
      <c r="AE97" s="113"/>
      <c r="AF97" s="113"/>
      <c r="AG97" s="113"/>
      <c r="AH97" s="113"/>
    </row>
    <row r="98" spans="2:34">
      <c r="B98" s="81"/>
      <c r="C98" s="87">
        <v>44740</v>
      </c>
      <c r="D98" s="88"/>
      <c r="E98" s="88"/>
      <c r="F98" s="88"/>
      <c r="G98" s="59" t="s">
        <v>111</v>
      </c>
      <c r="H98" s="88"/>
      <c r="I98" s="88"/>
      <c r="J98" s="59" t="s">
        <v>124</v>
      </c>
      <c r="K98" s="88"/>
      <c r="L98" s="93"/>
      <c r="M98" s="116"/>
      <c r="N98" s="116"/>
      <c r="O98" s="116"/>
      <c r="P98" s="116"/>
      <c r="R98" s="116"/>
      <c r="S98" s="116">
        <v>1276</v>
      </c>
      <c r="T98" s="116"/>
      <c r="U98" s="116"/>
      <c r="V98" s="116"/>
      <c r="W98" s="116"/>
      <c r="X98" s="116"/>
      <c r="Y98" s="117">
        <f t="shared" si="13"/>
        <v>1276</v>
      </c>
      <c r="Z98" s="114"/>
      <c r="AA98" s="115"/>
      <c r="AB98" s="113"/>
      <c r="AC98" s="113"/>
      <c r="AD98" s="114"/>
      <c r="AE98" s="113"/>
      <c r="AF98" s="113"/>
      <c r="AG98" s="113"/>
      <c r="AH98" s="113"/>
    </row>
    <row r="99" spans="2:34" ht="12.75" customHeight="1">
      <c r="B99" s="81"/>
      <c r="C99" s="87">
        <v>44740</v>
      </c>
      <c r="D99" s="88"/>
      <c r="E99" s="88"/>
      <c r="F99" s="88"/>
      <c r="G99" s="59" t="s">
        <v>111</v>
      </c>
      <c r="H99" s="88"/>
      <c r="I99" s="88"/>
      <c r="J99" s="59" t="s">
        <v>132</v>
      </c>
      <c r="K99" s="88"/>
      <c r="L99" s="93"/>
      <c r="M99" s="116"/>
      <c r="N99" s="53"/>
      <c r="O99" s="116"/>
      <c r="P99" s="116"/>
      <c r="R99" s="116">
        <v>156</v>
      </c>
      <c r="S99" s="116"/>
      <c r="T99" s="116"/>
      <c r="U99" s="116"/>
      <c r="V99" s="116"/>
      <c r="W99" s="116"/>
      <c r="X99" s="116"/>
      <c r="Y99" s="117">
        <f t="shared" si="13"/>
        <v>156</v>
      </c>
      <c r="Z99" s="114"/>
      <c r="AA99" s="115"/>
      <c r="AB99" s="113"/>
      <c r="AC99" s="113"/>
      <c r="AD99" s="114"/>
      <c r="AE99" s="113"/>
      <c r="AF99" s="113"/>
      <c r="AG99" s="113"/>
      <c r="AH99" s="113"/>
    </row>
    <row r="100" spans="2:34">
      <c r="B100" s="81"/>
      <c r="C100" s="87">
        <v>44773</v>
      </c>
      <c r="D100" s="88"/>
      <c r="E100" s="88"/>
      <c r="F100" s="88"/>
      <c r="G100" s="59" t="s">
        <v>138</v>
      </c>
      <c r="H100" s="88"/>
      <c r="I100" s="88"/>
      <c r="J100" s="59" t="s">
        <v>8</v>
      </c>
      <c r="K100" s="88"/>
      <c r="L100" s="93"/>
      <c r="M100" s="116"/>
      <c r="N100" s="53"/>
      <c r="O100" s="116">
        <v>0.06</v>
      </c>
      <c r="P100" s="116"/>
      <c r="R100" s="116"/>
      <c r="S100" s="116"/>
      <c r="T100" s="116"/>
      <c r="U100" s="116"/>
      <c r="V100" s="116"/>
      <c r="W100" s="116"/>
      <c r="X100" s="116"/>
      <c r="Y100" s="117">
        <f t="shared" ref="Y100:Y122" si="14">(SUM(M100:W100))+AA100</f>
        <v>0.06</v>
      </c>
      <c r="Z100" s="114"/>
      <c r="AA100" s="115"/>
      <c r="AB100" s="113"/>
      <c r="AC100" s="113"/>
      <c r="AD100" s="114"/>
      <c r="AE100" s="114"/>
      <c r="AF100" s="113"/>
      <c r="AG100" s="113"/>
      <c r="AH100" s="113"/>
    </row>
    <row r="101" spans="2:34">
      <c r="B101" s="81"/>
      <c r="C101" s="87">
        <v>44804</v>
      </c>
      <c r="D101" s="88"/>
      <c r="E101" s="88"/>
      <c r="F101" s="88"/>
      <c r="G101" s="59" t="s">
        <v>138</v>
      </c>
      <c r="H101" s="88"/>
      <c r="I101" s="88"/>
      <c r="J101" s="59" t="s">
        <v>8</v>
      </c>
      <c r="K101" s="88"/>
      <c r="L101" s="93"/>
      <c r="M101" s="116"/>
      <c r="N101" s="116"/>
      <c r="O101" s="116">
        <v>0.1</v>
      </c>
      <c r="P101" s="116"/>
      <c r="R101" s="116"/>
      <c r="S101" s="116"/>
      <c r="T101" s="116"/>
      <c r="U101" s="116"/>
      <c r="V101" s="116"/>
      <c r="W101" s="116"/>
      <c r="X101" s="116"/>
      <c r="Y101" s="117">
        <f t="shared" si="14"/>
        <v>0.1</v>
      </c>
      <c r="Z101" s="114"/>
      <c r="AA101" s="115"/>
      <c r="AB101" s="113"/>
      <c r="AC101" s="113"/>
      <c r="AD101" s="114"/>
      <c r="AE101" s="114"/>
      <c r="AF101" s="113"/>
      <c r="AG101" s="113"/>
      <c r="AH101" s="113"/>
    </row>
    <row r="102" spans="2:34">
      <c r="B102" s="81"/>
      <c r="C102" s="87">
        <v>44834</v>
      </c>
      <c r="D102" s="88"/>
      <c r="E102" s="88"/>
      <c r="F102" s="88"/>
      <c r="G102" s="59" t="s">
        <v>138</v>
      </c>
      <c r="H102" s="88"/>
      <c r="I102" s="88"/>
      <c r="J102" s="59" t="s">
        <v>8</v>
      </c>
      <c r="K102" s="88"/>
      <c r="L102" s="93"/>
      <c r="M102" s="116"/>
      <c r="N102" s="116"/>
      <c r="O102" s="116">
        <v>0.2</v>
      </c>
      <c r="P102" s="116"/>
      <c r="R102" s="116"/>
      <c r="S102" s="116"/>
      <c r="T102" s="116"/>
      <c r="U102" s="116"/>
      <c r="V102" s="116"/>
      <c r="W102" s="116"/>
      <c r="X102" s="116"/>
      <c r="Y102" s="117">
        <f t="shared" si="14"/>
        <v>0.2</v>
      </c>
      <c r="Z102" s="114"/>
      <c r="AA102" s="115"/>
      <c r="AB102" s="113"/>
      <c r="AC102" s="113"/>
      <c r="AD102" s="114"/>
      <c r="AE102" s="114"/>
      <c r="AF102" s="113"/>
      <c r="AG102" s="113"/>
      <c r="AH102" s="113"/>
    </row>
    <row r="103" spans="2:34">
      <c r="B103" s="81"/>
      <c r="C103" s="87">
        <v>44834</v>
      </c>
      <c r="D103" s="88"/>
      <c r="E103" s="88"/>
      <c r="F103" s="88"/>
      <c r="G103" s="59" t="s">
        <v>111</v>
      </c>
      <c r="H103" s="88"/>
      <c r="I103" s="88"/>
      <c r="J103" s="59" t="s">
        <v>124</v>
      </c>
      <c r="K103" s="88"/>
      <c r="L103" s="93"/>
      <c r="M103" s="116"/>
      <c r="N103" s="116"/>
      <c r="O103" s="116"/>
      <c r="P103" s="116"/>
      <c r="R103" s="116"/>
      <c r="S103" s="116">
        <v>1432</v>
      </c>
      <c r="T103" s="116"/>
      <c r="U103" s="116"/>
      <c r="V103" s="116"/>
      <c r="W103" s="116"/>
      <c r="X103" s="116"/>
      <c r="Y103" s="117">
        <v>1432</v>
      </c>
      <c r="Z103" s="114"/>
      <c r="AA103" s="115"/>
      <c r="AB103" s="113"/>
      <c r="AC103" s="113"/>
      <c r="AD103" s="114"/>
      <c r="AE103" s="114"/>
      <c r="AF103" s="113"/>
      <c r="AG103" s="113"/>
      <c r="AH103" s="113"/>
    </row>
    <row r="104" spans="2:34">
      <c r="B104" s="81"/>
      <c r="C104" s="87">
        <v>44865</v>
      </c>
      <c r="D104" s="88"/>
      <c r="E104" s="88"/>
      <c r="F104" s="88"/>
      <c r="G104" s="59" t="s">
        <v>138</v>
      </c>
      <c r="H104" s="88"/>
      <c r="I104" s="88"/>
      <c r="J104" s="59" t="s">
        <v>8</v>
      </c>
      <c r="K104" s="88"/>
      <c r="L104" s="93"/>
      <c r="M104" s="116"/>
      <c r="N104" s="53"/>
      <c r="O104" s="116">
        <v>0.26</v>
      </c>
      <c r="P104" s="116"/>
      <c r="R104" s="116"/>
      <c r="S104" s="116"/>
      <c r="T104" s="116"/>
      <c r="U104" s="116"/>
      <c r="V104" s="116"/>
      <c r="W104" s="116"/>
      <c r="X104" s="116"/>
      <c r="Y104" s="117">
        <f t="shared" si="14"/>
        <v>0.26</v>
      </c>
      <c r="Z104" s="114"/>
      <c r="AA104" s="115"/>
      <c r="AB104" s="113"/>
      <c r="AC104" s="113"/>
      <c r="AD104" s="114"/>
      <c r="AE104" s="118"/>
      <c r="AF104" s="113"/>
      <c r="AG104" s="113"/>
      <c r="AH104" s="113"/>
    </row>
    <row r="105" spans="2:34">
      <c r="B105" s="81"/>
      <c r="C105" s="87">
        <v>44895</v>
      </c>
      <c r="D105" s="88"/>
      <c r="E105" s="88"/>
      <c r="F105" s="88"/>
      <c r="G105" s="59" t="s">
        <v>138</v>
      </c>
      <c r="H105" s="88"/>
      <c r="I105" s="88"/>
      <c r="J105" s="59" t="s">
        <v>8</v>
      </c>
      <c r="K105" s="88"/>
      <c r="L105" s="93"/>
      <c r="M105" s="116"/>
      <c r="N105" s="116"/>
      <c r="O105" s="116">
        <v>0.35</v>
      </c>
      <c r="P105" s="116"/>
      <c r="R105" s="116"/>
      <c r="S105" s="116"/>
      <c r="T105" s="116"/>
      <c r="U105" s="116"/>
      <c r="V105" s="116"/>
      <c r="W105" s="116"/>
      <c r="X105" s="116"/>
      <c r="Y105" s="117">
        <f t="shared" si="14"/>
        <v>0.35</v>
      </c>
      <c r="Z105" s="114"/>
      <c r="AA105" s="115"/>
      <c r="AB105" s="113"/>
      <c r="AC105" s="113"/>
      <c r="AD105" s="114"/>
      <c r="AE105" s="114"/>
      <c r="AF105" s="113"/>
      <c r="AG105" s="113"/>
      <c r="AH105" s="113"/>
    </row>
    <row r="106" spans="2:34">
      <c r="B106" s="81"/>
      <c r="C106" s="87">
        <v>44926</v>
      </c>
      <c r="D106" s="88"/>
      <c r="E106" s="88"/>
      <c r="F106" s="88"/>
      <c r="G106" s="59" t="s">
        <v>138</v>
      </c>
      <c r="H106" s="88"/>
      <c r="I106" s="88"/>
      <c r="J106" s="59" t="s">
        <v>8</v>
      </c>
      <c r="K106" s="88"/>
      <c r="L106" s="93"/>
      <c r="M106" s="116"/>
      <c r="N106" s="53"/>
      <c r="O106" s="116">
        <v>0.53</v>
      </c>
      <c r="P106" s="116"/>
      <c r="R106" s="116"/>
      <c r="S106" s="116"/>
      <c r="T106" s="116"/>
      <c r="U106" s="116"/>
      <c r="V106" s="116"/>
      <c r="W106" s="116"/>
      <c r="X106" s="116"/>
      <c r="Y106" s="117">
        <f t="shared" si="14"/>
        <v>0.53</v>
      </c>
      <c r="Z106" s="114"/>
      <c r="AA106" s="115"/>
      <c r="AB106" s="113"/>
      <c r="AC106" s="113"/>
      <c r="AD106" s="114"/>
      <c r="AE106" s="114"/>
      <c r="AF106" s="113"/>
      <c r="AG106" s="113"/>
      <c r="AH106" s="113"/>
    </row>
    <row r="107" spans="2:34">
      <c r="B107" s="81"/>
      <c r="C107" s="87">
        <v>44957</v>
      </c>
      <c r="D107" s="88"/>
      <c r="E107" s="88"/>
      <c r="F107" s="88"/>
      <c r="G107" s="59" t="s">
        <v>138</v>
      </c>
      <c r="H107" s="88"/>
      <c r="I107" s="88"/>
      <c r="J107" s="59" t="s">
        <v>8</v>
      </c>
      <c r="K107" s="88"/>
      <c r="L107" s="93"/>
      <c r="M107" s="116"/>
      <c r="N107" s="53"/>
      <c r="O107" s="116">
        <v>0.63</v>
      </c>
      <c r="P107" s="116"/>
      <c r="Q107" s="116"/>
      <c r="R107" s="116"/>
      <c r="S107" s="116"/>
      <c r="T107" s="116"/>
      <c r="U107" s="116"/>
      <c r="V107" s="116"/>
      <c r="W107" s="116"/>
      <c r="X107" s="116"/>
      <c r="Y107" s="117">
        <f t="shared" si="14"/>
        <v>0.63</v>
      </c>
      <c r="Z107" s="114"/>
      <c r="AA107" s="115"/>
      <c r="AB107" s="113"/>
      <c r="AC107" s="113"/>
      <c r="AD107" s="114"/>
      <c r="AE107" s="114"/>
      <c r="AF107" s="113"/>
      <c r="AG107" s="113"/>
      <c r="AH107" s="113"/>
    </row>
    <row r="108" spans="2:34">
      <c r="B108" s="81"/>
      <c r="C108" s="87">
        <v>44985</v>
      </c>
      <c r="D108" s="88"/>
      <c r="E108" s="88"/>
      <c r="F108" s="88"/>
      <c r="G108" s="59" t="s">
        <v>138</v>
      </c>
      <c r="H108" s="88"/>
      <c r="I108" s="88"/>
      <c r="J108" s="59" t="s">
        <v>8</v>
      </c>
      <c r="K108" s="88"/>
      <c r="L108" s="93"/>
      <c r="M108" s="116"/>
      <c r="N108" s="116"/>
      <c r="O108" s="116">
        <v>0.63</v>
      </c>
      <c r="P108" s="116"/>
      <c r="Q108" s="116"/>
      <c r="R108" s="116"/>
      <c r="S108" s="116"/>
      <c r="T108" s="116"/>
      <c r="U108" s="116"/>
      <c r="V108" s="116"/>
      <c r="W108" s="116"/>
      <c r="X108" s="116"/>
      <c r="Y108" s="117">
        <f t="shared" si="14"/>
        <v>0.63</v>
      </c>
      <c r="Z108" s="114"/>
      <c r="AA108" s="115"/>
      <c r="AB108" s="113"/>
      <c r="AC108" s="113"/>
      <c r="AD108" s="114"/>
      <c r="AE108" s="114"/>
      <c r="AF108" s="113"/>
      <c r="AG108" s="113"/>
      <c r="AH108" s="113"/>
    </row>
    <row r="109" spans="2:34">
      <c r="B109" s="81"/>
      <c r="C109" s="87">
        <v>45016</v>
      </c>
      <c r="D109" s="88"/>
      <c r="E109" s="88"/>
      <c r="F109" s="88"/>
      <c r="G109" s="59" t="s">
        <v>138</v>
      </c>
      <c r="H109" s="88"/>
      <c r="I109" s="88"/>
      <c r="J109" s="59" t="s">
        <v>8</v>
      </c>
      <c r="K109" s="88"/>
      <c r="L109" s="93"/>
      <c r="M109" s="116"/>
      <c r="N109" s="116"/>
      <c r="O109" s="116">
        <v>0.83</v>
      </c>
      <c r="P109" s="116"/>
      <c r="Q109" s="116"/>
      <c r="R109" s="116"/>
      <c r="S109" s="116"/>
      <c r="T109" s="116"/>
      <c r="U109" s="116"/>
      <c r="V109" s="116"/>
      <c r="W109" s="116"/>
      <c r="X109" s="116"/>
      <c r="Y109" s="117">
        <f t="shared" si="14"/>
        <v>0.83</v>
      </c>
      <c r="Z109" s="114"/>
      <c r="AA109" s="115"/>
      <c r="AB109" s="113"/>
      <c r="AC109" s="113"/>
      <c r="AD109" s="114"/>
      <c r="AE109" s="114"/>
      <c r="AF109" s="113"/>
      <c r="AG109" s="113"/>
      <c r="AH109" s="113"/>
    </row>
    <row r="110" spans="2:34">
      <c r="B110" s="81"/>
      <c r="C110" s="87"/>
      <c r="D110" s="88"/>
      <c r="E110" s="88"/>
      <c r="F110" s="88"/>
      <c r="G110" s="59"/>
      <c r="H110" s="88"/>
      <c r="I110" s="88"/>
      <c r="J110" s="59"/>
      <c r="K110" s="88"/>
      <c r="L110" s="93"/>
      <c r="M110" s="116"/>
      <c r="N110" s="53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7">
        <f t="shared" si="14"/>
        <v>0</v>
      </c>
      <c r="Z110" s="114"/>
      <c r="AA110" s="115"/>
      <c r="AB110" s="113"/>
      <c r="AC110" s="113"/>
      <c r="AD110" s="114"/>
      <c r="AE110" s="114"/>
      <c r="AF110" s="113"/>
      <c r="AG110" s="113"/>
      <c r="AH110" s="113"/>
    </row>
    <row r="111" spans="2:34">
      <c r="B111" s="81"/>
      <c r="C111" s="87"/>
      <c r="D111" s="88"/>
      <c r="E111" s="88"/>
      <c r="F111" s="88"/>
      <c r="G111" s="59"/>
      <c r="H111" s="88"/>
      <c r="I111" s="88"/>
      <c r="J111" s="59"/>
      <c r="K111" s="88"/>
      <c r="L111" s="93"/>
      <c r="M111" s="116"/>
      <c r="N111" s="53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7"/>
      <c r="Z111" s="114"/>
      <c r="AA111" s="115"/>
      <c r="AB111" s="113"/>
      <c r="AC111" s="113"/>
      <c r="AD111" s="114"/>
      <c r="AE111" s="114"/>
      <c r="AF111" s="113"/>
      <c r="AG111" s="113"/>
      <c r="AH111" s="113"/>
    </row>
    <row r="112" spans="2:34">
      <c r="B112" s="81"/>
      <c r="C112" s="119"/>
      <c r="D112" s="88"/>
      <c r="E112" s="88"/>
      <c r="F112" s="88"/>
      <c r="G112" s="59"/>
      <c r="H112" s="88"/>
      <c r="I112" s="88"/>
      <c r="J112" s="59"/>
      <c r="K112" s="88"/>
      <c r="L112" s="93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7">
        <f t="shared" si="14"/>
        <v>0</v>
      </c>
      <c r="Z112" s="114"/>
      <c r="AA112" s="115"/>
      <c r="AB112" s="113"/>
      <c r="AC112" s="113"/>
      <c r="AD112" s="114"/>
      <c r="AE112" s="114"/>
      <c r="AF112" s="113"/>
      <c r="AG112" s="113"/>
      <c r="AH112" s="113"/>
    </row>
    <row r="113" spans="2:34">
      <c r="B113" s="81"/>
      <c r="C113" s="60"/>
      <c r="D113" s="88"/>
      <c r="E113" s="88"/>
      <c r="F113" s="88"/>
      <c r="G113" s="120"/>
      <c r="H113" s="88"/>
      <c r="I113" s="88"/>
      <c r="J113" s="52"/>
      <c r="K113" s="88"/>
      <c r="L113" s="53"/>
      <c r="M113" s="116"/>
      <c r="N113" s="116"/>
      <c r="O113" s="116"/>
      <c r="P113" s="116"/>
      <c r="Q113" s="116"/>
      <c r="R113" s="116"/>
      <c r="S113" s="116"/>
      <c r="T113" s="116"/>
      <c r="U113" s="116"/>
      <c r="V113" s="116"/>
      <c r="W113" s="116"/>
      <c r="X113" s="116"/>
      <c r="Y113" s="117">
        <f t="shared" si="14"/>
        <v>0</v>
      </c>
      <c r="Z113" s="114"/>
      <c r="AA113" s="115"/>
      <c r="AB113" s="113"/>
      <c r="AC113" s="113"/>
      <c r="AD113" s="114"/>
      <c r="AE113" s="114"/>
      <c r="AF113" s="113"/>
      <c r="AG113" s="113"/>
      <c r="AH113" s="113"/>
    </row>
    <row r="114" spans="2:34">
      <c r="B114" s="81"/>
      <c r="C114" s="60"/>
      <c r="D114" s="88"/>
      <c r="E114" s="88"/>
      <c r="F114" s="88"/>
      <c r="G114" s="120"/>
      <c r="H114" s="88"/>
      <c r="I114" s="88"/>
      <c r="J114" s="52"/>
      <c r="K114" s="88"/>
      <c r="L114" s="53"/>
      <c r="M114" s="116"/>
      <c r="N114" s="116"/>
      <c r="O114" s="116"/>
      <c r="P114" s="116"/>
      <c r="Q114" s="116"/>
      <c r="R114" s="116"/>
      <c r="S114" s="116"/>
      <c r="T114" s="116"/>
      <c r="U114" s="116"/>
      <c r="V114" s="116"/>
      <c r="W114" s="116"/>
      <c r="X114" s="116"/>
      <c r="Y114" s="117">
        <f t="shared" si="14"/>
        <v>0</v>
      </c>
      <c r="Z114" s="114"/>
      <c r="AA114" s="115"/>
      <c r="AB114" s="113"/>
      <c r="AC114" s="113"/>
      <c r="AD114" s="114"/>
      <c r="AE114" s="114"/>
      <c r="AF114" s="113"/>
      <c r="AG114" s="113"/>
      <c r="AH114" s="113"/>
    </row>
    <row r="115" spans="2:34">
      <c r="B115" s="81"/>
      <c r="C115" s="60"/>
      <c r="D115" s="88"/>
      <c r="E115" s="88"/>
      <c r="F115" s="88"/>
      <c r="G115" s="120"/>
      <c r="H115" s="88"/>
      <c r="I115" s="88"/>
      <c r="J115" s="52"/>
      <c r="K115" s="88"/>
      <c r="L115" s="53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7">
        <f t="shared" si="14"/>
        <v>0</v>
      </c>
      <c r="Z115" s="114"/>
      <c r="AA115" s="115"/>
      <c r="AB115" s="113"/>
      <c r="AC115" s="113"/>
      <c r="AD115" s="114"/>
      <c r="AE115" s="114"/>
      <c r="AF115" s="113"/>
      <c r="AG115" s="113"/>
      <c r="AH115" s="113"/>
    </row>
    <row r="116" spans="2:34">
      <c r="B116" s="81"/>
      <c r="C116" s="60"/>
      <c r="D116" s="88"/>
      <c r="E116" s="88"/>
      <c r="F116" s="88"/>
      <c r="G116" s="120"/>
      <c r="H116" s="88"/>
      <c r="I116" s="88"/>
      <c r="J116" s="52"/>
      <c r="K116" s="88"/>
      <c r="L116" s="53"/>
      <c r="M116" s="116"/>
      <c r="N116" s="116"/>
      <c r="O116" s="116"/>
      <c r="P116" s="116"/>
      <c r="Q116" s="116"/>
      <c r="R116" s="116"/>
      <c r="S116" s="116"/>
      <c r="T116" s="116"/>
      <c r="U116" s="116"/>
      <c r="V116" s="116"/>
      <c r="W116" s="116"/>
      <c r="X116" s="116"/>
      <c r="Y116" s="117">
        <f t="shared" si="14"/>
        <v>0</v>
      </c>
      <c r="Z116" s="114"/>
      <c r="AA116" s="115"/>
      <c r="AB116" s="113"/>
      <c r="AC116" s="113"/>
      <c r="AD116" s="114"/>
      <c r="AE116" s="114"/>
      <c r="AF116" s="113"/>
      <c r="AG116" s="113"/>
      <c r="AH116" s="113"/>
    </row>
    <row r="117" spans="2:34">
      <c r="B117" s="81"/>
      <c r="C117" s="60"/>
      <c r="D117" s="88"/>
      <c r="E117" s="88"/>
      <c r="F117" s="88"/>
      <c r="G117" s="120"/>
      <c r="H117" s="88"/>
      <c r="I117" s="88"/>
      <c r="J117" s="52"/>
      <c r="K117" s="88"/>
      <c r="L117" s="53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7">
        <f t="shared" si="14"/>
        <v>0</v>
      </c>
      <c r="Z117" s="114"/>
      <c r="AA117" s="115"/>
      <c r="AB117" s="113"/>
      <c r="AC117" s="113"/>
      <c r="AD117" s="114"/>
      <c r="AE117" s="114"/>
      <c r="AF117" s="113"/>
      <c r="AG117" s="113"/>
      <c r="AH117" s="113"/>
    </row>
    <row r="118" spans="2:34">
      <c r="B118" s="81"/>
      <c r="C118" s="60"/>
      <c r="D118" s="88"/>
      <c r="E118" s="88"/>
      <c r="F118" s="88"/>
      <c r="G118" s="120"/>
      <c r="H118" s="88"/>
      <c r="I118" s="88"/>
      <c r="J118" s="52"/>
      <c r="K118" s="88"/>
      <c r="L118" s="53"/>
      <c r="M118" s="116"/>
      <c r="N118" s="116"/>
      <c r="O118" s="116"/>
      <c r="P118" s="116"/>
      <c r="Q118" s="116"/>
      <c r="R118" s="116"/>
      <c r="S118" s="116"/>
      <c r="T118" s="116"/>
      <c r="U118" s="116"/>
      <c r="V118" s="116"/>
      <c r="W118" s="116"/>
      <c r="X118" s="116"/>
      <c r="Y118" s="117">
        <f t="shared" si="14"/>
        <v>0</v>
      </c>
      <c r="Z118" s="114"/>
      <c r="AA118" s="115"/>
      <c r="AB118" s="113"/>
      <c r="AC118" s="113"/>
      <c r="AD118" s="114"/>
      <c r="AE118" s="114"/>
      <c r="AF118" s="113"/>
      <c r="AG118" s="113"/>
      <c r="AH118" s="113"/>
    </row>
    <row r="119" spans="2:34">
      <c r="B119" s="81"/>
      <c r="C119" s="60"/>
      <c r="D119" s="88"/>
      <c r="E119" s="88"/>
      <c r="F119" s="88"/>
      <c r="G119" s="120"/>
      <c r="H119" s="88"/>
      <c r="I119" s="88"/>
      <c r="J119" s="52"/>
      <c r="K119" s="88"/>
      <c r="L119" s="53"/>
      <c r="M119" s="116"/>
      <c r="N119" s="116"/>
      <c r="O119" s="116"/>
      <c r="P119" s="116"/>
      <c r="Q119" s="116"/>
      <c r="R119" s="116"/>
      <c r="S119" s="116"/>
      <c r="T119" s="116"/>
      <c r="U119" s="116"/>
      <c r="V119" s="116"/>
      <c r="W119" s="116"/>
      <c r="X119" s="116"/>
      <c r="Y119" s="117">
        <f t="shared" si="14"/>
        <v>0</v>
      </c>
      <c r="Z119" s="114"/>
      <c r="AA119" s="115"/>
      <c r="AB119" s="113"/>
      <c r="AC119" s="113"/>
      <c r="AD119" s="114"/>
      <c r="AE119" s="114"/>
      <c r="AF119" s="113"/>
      <c r="AG119" s="113"/>
      <c r="AH119" s="113"/>
    </row>
    <row r="120" spans="2:34">
      <c r="B120" s="81"/>
      <c r="C120" s="60"/>
      <c r="D120" s="88"/>
      <c r="E120" s="88"/>
      <c r="F120" s="88"/>
      <c r="G120" s="120"/>
      <c r="H120" s="88"/>
      <c r="I120" s="88"/>
      <c r="J120" s="52"/>
      <c r="K120" s="88"/>
      <c r="L120" s="53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7">
        <f t="shared" si="14"/>
        <v>0</v>
      </c>
      <c r="Z120" s="114"/>
      <c r="AA120" s="115"/>
      <c r="AB120" s="113"/>
      <c r="AC120" s="113"/>
      <c r="AD120" s="114"/>
      <c r="AE120" s="114"/>
      <c r="AF120" s="113"/>
      <c r="AG120" s="113"/>
      <c r="AH120" s="113"/>
    </row>
    <row r="121" spans="2:34">
      <c r="B121" s="81"/>
      <c r="C121" s="60"/>
      <c r="D121" s="88"/>
      <c r="E121" s="88"/>
      <c r="F121" s="88"/>
      <c r="G121" s="120"/>
      <c r="H121" s="88"/>
      <c r="I121" s="88"/>
      <c r="J121" s="52"/>
      <c r="K121" s="88"/>
      <c r="L121" s="53"/>
      <c r="M121" s="116"/>
      <c r="N121" s="116"/>
      <c r="O121" s="116"/>
      <c r="P121" s="116"/>
      <c r="Q121" s="116"/>
      <c r="R121" s="116"/>
      <c r="S121" s="116"/>
      <c r="T121" s="116"/>
      <c r="U121" s="116"/>
      <c r="V121" s="116"/>
      <c r="W121" s="116"/>
      <c r="X121" s="116"/>
      <c r="Y121" s="117">
        <f t="shared" si="14"/>
        <v>0</v>
      </c>
      <c r="Z121" s="114"/>
      <c r="AA121" s="115"/>
      <c r="AB121" s="113"/>
      <c r="AC121" s="113"/>
      <c r="AD121" s="114"/>
      <c r="AE121" s="114"/>
      <c r="AF121" s="113"/>
      <c r="AG121" s="113"/>
      <c r="AH121" s="113"/>
    </row>
    <row r="122" spans="2:34">
      <c r="B122" s="81"/>
      <c r="C122" s="60"/>
      <c r="D122" s="88"/>
      <c r="E122" s="88"/>
      <c r="F122" s="88"/>
      <c r="G122" s="120"/>
      <c r="H122" s="88"/>
      <c r="I122" s="88"/>
      <c r="J122" s="52"/>
      <c r="K122" s="88"/>
      <c r="L122" s="53"/>
      <c r="M122" s="116"/>
      <c r="N122" s="116"/>
      <c r="O122" s="116"/>
      <c r="P122" s="116"/>
      <c r="Q122" s="116"/>
      <c r="R122" s="116"/>
      <c r="S122" s="116"/>
      <c r="T122" s="116"/>
      <c r="U122" s="116"/>
      <c r="V122" s="116"/>
      <c r="W122" s="116"/>
      <c r="X122" s="116"/>
      <c r="Y122" s="117">
        <f t="shared" si="14"/>
        <v>0</v>
      </c>
      <c r="Z122" s="114"/>
      <c r="AA122" s="115"/>
      <c r="AB122" s="113"/>
      <c r="AC122" s="113"/>
      <c r="AD122" s="114"/>
      <c r="AE122" s="114"/>
      <c r="AF122" s="113"/>
      <c r="AG122" s="113"/>
      <c r="AH122" s="113"/>
    </row>
    <row r="123" spans="2:34">
      <c r="B123" s="81"/>
      <c r="C123" s="60"/>
      <c r="D123" s="88"/>
      <c r="E123" s="88"/>
      <c r="F123" s="88"/>
      <c r="G123" s="120"/>
      <c r="H123" s="88"/>
      <c r="I123" s="88"/>
      <c r="J123" s="52"/>
      <c r="K123" s="88"/>
      <c r="L123" s="53"/>
      <c r="M123" s="116"/>
      <c r="N123" s="116"/>
      <c r="O123" s="116"/>
      <c r="P123" s="116"/>
      <c r="Q123" s="116"/>
      <c r="R123" s="116"/>
      <c r="S123" s="116"/>
      <c r="T123" s="116"/>
      <c r="U123" s="116"/>
      <c r="V123" s="116"/>
      <c r="W123" s="116"/>
      <c r="X123" s="116"/>
      <c r="Y123" s="117"/>
      <c r="Z123" s="114"/>
      <c r="AA123" s="115"/>
      <c r="AB123" s="113"/>
      <c r="AC123" s="113"/>
      <c r="AD123" s="114"/>
      <c r="AE123" s="114"/>
      <c r="AF123" s="113"/>
      <c r="AG123" s="113"/>
      <c r="AH123" s="113"/>
    </row>
    <row r="124" spans="2:34" ht="6.9" customHeight="1">
      <c r="B124" s="81"/>
      <c r="C124" s="113"/>
      <c r="D124" s="113"/>
      <c r="E124" s="88"/>
      <c r="F124" s="113"/>
      <c r="G124" s="113"/>
      <c r="H124" s="113"/>
      <c r="I124" s="113"/>
      <c r="J124" s="113"/>
      <c r="K124" s="121"/>
      <c r="L124" s="114"/>
      <c r="M124" s="118"/>
      <c r="N124" s="118"/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4"/>
      <c r="AA124" s="122"/>
      <c r="AB124" s="113"/>
      <c r="AC124" s="113"/>
      <c r="AD124" s="118"/>
      <c r="AE124" s="114">
        <f>SUM(W124:AD124)</f>
        <v>0</v>
      </c>
      <c r="AF124" s="113"/>
      <c r="AG124" s="113"/>
      <c r="AH124" s="113"/>
    </row>
    <row r="125" spans="2:34" ht="6.9" customHeight="1">
      <c r="B125" s="81"/>
      <c r="C125" s="113"/>
      <c r="D125" s="113"/>
      <c r="E125" s="113"/>
      <c r="F125" s="113"/>
      <c r="G125" s="113"/>
      <c r="H125" s="113"/>
      <c r="I125" s="113"/>
      <c r="J125" s="113"/>
      <c r="K125" s="121"/>
      <c r="L125" s="114"/>
      <c r="M125" s="114"/>
      <c r="N125" s="114"/>
      <c r="O125" s="114"/>
      <c r="P125" s="114"/>
      <c r="Q125" s="114"/>
      <c r="R125" s="114"/>
      <c r="S125" s="114"/>
      <c r="T125" s="114"/>
      <c r="U125" s="114"/>
      <c r="V125" s="114"/>
      <c r="W125" s="114"/>
      <c r="X125" s="114"/>
      <c r="Y125" s="114"/>
      <c r="Z125" s="114"/>
      <c r="AA125" s="123"/>
      <c r="AB125" s="113"/>
      <c r="AC125" s="113"/>
      <c r="AD125" s="114"/>
      <c r="AE125" s="118"/>
      <c r="AF125" s="113"/>
      <c r="AG125" s="113"/>
      <c r="AH125" s="113"/>
    </row>
    <row r="126" spans="2:34">
      <c r="B126" s="81"/>
      <c r="C126" s="113"/>
      <c r="D126" s="113"/>
      <c r="E126" s="113"/>
      <c r="F126" s="113"/>
      <c r="G126" s="113"/>
      <c r="H126" s="113"/>
      <c r="I126" s="113"/>
      <c r="J126" s="113"/>
      <c r="K126" s="114" t="s">
        <v>102</v>
      </c>
      <c r="L126" s="114"/>
      <c r="M126" s="117">
        <f t="shared" ref="M126:Y126" si="15">SUM(M89:M125)</f>
        <v>0</v>
      </c>
      <c r="N126" s="117">
        <f t="shared" si="15"/>
        <v>5750</v>
      </c>
      <c r="O126" s="117">
        <f t="shared" si="15"/>
        <v>3.68</v>
      </c>
      <c r="P126" s="117">
        <f t="shared" si="15"/>
        <v>1200</v>
      </c>
      <c r="Q126" s="117">
        <f t="shared" si="15"/>
        <v>0</v>
      </c>
      <c r="R126" s="117">
        <f t="shared" si="15"/>
        <v>156</v>
      </c>
      <c r="S126" s="117">
        <f t="shared" si="15"/>
        <v>2708</v>
      </c>
      <c r="T126" s="117">
        <f t="shared" si="15"/>
        <v>0</v>
      </c>
      <c r="U126" s="117">
        <f t="shared" si="15"/>
        <v>1150</v>
      </c>
      <c r="V126" s="117">
        <f t="shared" si="15"/>
        <v>576.78</v>
      </c>
      <c r="W126" s="117">
        <f t="shared" si="15"/>
        <v>102.12</v>
      </c>
      <c r="X126" s="117">
        <f t="shared" si="15"/>
        <v>0</v>
      </c>
      <c r="Y126" s="117">
        <f t="shared" si="15"/>
        <v>11646.580000000002</v>
      </c>
      <c r="Z126" s="114"/>
      <c r="AA126" s="124">
        <f>SUM(AA89:AA125)</f>
        <v>0</v>
      </c>
      <c r="AB126" s="113"/>
      <c r="AC126" s="113"/>
      <c r="AD126" s="114">
        <f>SUM(AD89:AD125)</f>
        <v>0</v>
      </c>
      <c r="AE126" s="113"/>
      <c r="AF126" s="113"/>
      <c r="AG126" s="113"/>
      <c r="AH126" s="113"/>
    </row>
    <row r="127" spans="2:34" ht="6.9" customHeight="1" thickBot="1">
      <c r="B127" s="102"/>
      <c r="C127" s="125"/>
      <c r="D127" s="125"/>
      <c r="E127" s="113"/>
      <c r="F127" s="125"/>
      <c r="G127" s="125"/>
      <c r="H127" s="125"/>
      <c r="I127" s="125"/>
      <c r="J127" s="125"/>
      <c r="K127" s="125"/>
      <c r="L127" s="126"/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/>
      <c r="X127" s="127"/>
      <c r="Y127" s="127"/>
      <c r="Z127" s="126"/>
      <c r="AA127" s="128"/>
      <c r="AB127" s="113"/>
      <c r="AC127" s="113"/>
      <c r="AD127" s="127"/>
      <c r="AE127" s="113"/>
      <c r="AF127" s="113"/>
      <c r="AG127" s="113"/>
      <c r="AH127" s="113"/>
    </row>
    <row r="128" spans="2:34" ht="6.9" customHeight="1" thickBot="1">
      <c r="C128" s="113"/>
      <c r="D128" s="113"/>
      <c r="E128" s="125"/>
      <c r="F128" s="113"/>
      <c r="G128" s="113"/>
      <c r="H128" s="113"/>
      <c r="I128" s="113"/>
      <c r="J128" s="113"/>
      <c r="K128" s="113"/>
      <c r="L128" s="114"/>
      <c r="M128" s="114"/>
      <c r="N128" s="114"/>
      <c r="O128" s="114"/>
      <c r="P128" s="114"/>
      <c r="Q128" s="114"/>
      <c r="R128" s="114"/>
      <c r="S128" s="114"/>
      <c r="T128" s="114"/>
      <c r="U128" s="114"/>
      <c r="V128" s="114"/>
      <c r="W128" s="114"/>
      <c r="X128" s="114"/>
      <c r="Y128" s="114"/>
      <c r="Z128" s="114"/>
      <c r="AA128" s="114"/>
      <c r="AB128" s="113"/>
      <c r="AC128" s="113"/>
      <c r="AD128" s="114"/>
      <c r="AE128" s="113"/>
      <c r="AF128" s="113"/>
      <c r="AG128" s="113"/>
      <c r="AH128" s="113"/>
    </row>
    <row r="129" spans="3:34" ht="6.9" customHeight="1">
      <c r="C129" s="113"/>
      <c r="D129" s="113"/>
      <c r="E129" s="113"/>
      <c r="F129" s="113"/>
      <c r="G129" s="113"/>
      <c r="H129" s="113"/>
      <c r="I129" s="113"/>
      <c r="J129" s="113"/>
      <c r="K129" s="113"/>
      <c r="L129" s="114"/>
      <c r="M129" s="114"/>
      <c r="N129" s="114"/>
      <c r="O129" s="114"/>
      <c r="P129" s="114"/>
      <c r="Q129" s="114"/>
      <c r="R129" s="114"/>
      <c r="S129" s="114"/>
      <c r="T129" s="114"/>
      <c r="U129" s="114"/>
      <c r="V129" s="114"/>
      <c r="W129" s="114"/>
      <c r="X129" s="114"/>
      <c r="Y129" s="114"/>
      <c r="Z129" s="114"/>
      <c r="AA129" s="114"/>
      <c r="AB129" s="114"/>
      <c r="AC129" s="114"/>
      <c r="AD129" s="114"/>
      <c r="AE129" s="113"/>
      <c r="AF129" s="113"/>
      <c r="AG129" s="113"/>
      <c r="AH129" s="113"/>
    </row>
    <row r="130" spans="3:34">
      <c r="C130" s="113"/>
      <c r="D130" s="113"/>
      <c r="E130" s="113"/>
      <c r="F130" s="113"/>
      <c r="G130" s="113"/>
      <c r="H130" s="113"/>
      <c r="I130" s="113"/>
      <c r="J130" s="113"/>
      <c r="M130" s="7"/>
      <c r="N130" s="7"/>
      <c r="P130" s="7"/>
      <c r="AF130" s="113"/>
      <c r="AG130" s="113"/>
      <c r="AH130" s="113"/>
    </row>
    <row r="131" spans="3:34">
      <c r="C131" s="113"/>
      <c r="D131" s="113"/>
      <c r="E131" s="113"/>
      <c r="F131" s="113"/>
      <c r="G131" s="113"/>
      <c r="H131" s="113"/>
      <c r="I131" s="113"/>
      <c r="J131" s="113"/>
      <c r="N131" s="53"/>
      <c r="P131" s="7"/>
      <c r="T131" s="2" t="s">
        <v>65</v>
      </c>
      <c r="AF131" s="113"/>
      <c r="AG131" s="113"/>
      <c r="AH131" s="113"/>
    </row>
    <row r="132" spans="3:34">
      <c r="C132" s="113"/>
      <c r="D132" s="113"/>
      <c r="E132" s="113"/>
      <c r="F132" s="113"/>
      <c r="G132" s="113"/>
      <c r="H132" s="113"/>
      <c r="I132" s="113"/>
      <c r="J132" s="113"/>
      <c r="K132" s="52"/>
      <c r="L132" s="52"/>
      <c r="M132" s="53"/>
      <c r="N132" s="7"/>
      <c r="P132" s="7"/>
      <c r="S132" s="2" t="s">
        <v>57</v>
      </c>
      <c r="T132" s="2" t="s">
        <v>63</v>
      </c>
      <c r="U132" s="2" t="s">
        <v>55</v>
      </c>
      <c r="V132" s="2" t="s">
        <v>5</v>
      </c>
      <c r="AG132" s="113"/>
      <c r="AH132" s="113"/>
    </row>
    <row r="133" spans="3:34">
      <c r="C133" s="113"/>
      <c r="D133" s="113"/>
      <c r="E133" s="113"/>
      <c r="F133" s="113"/>
      <c r="G133" s="113"/>
      <c r="H133" s="113"/>
      <c r="I133" s="113"/>
      <c r="J133" s="113"/>
      <c r="K133" s="52"/>
      <c r="L133" s="52"/>
      <c r="M133" s="53"/>
      <c r="N133" s="7"/>
      <c r="P133" s="7"/>
      <c r="S133" s="55"/>
      <c r="T133" s="2"/>
      <c r="U133" s="2"/>
      <c r="AG133" s="113"/>
      <c r="AH133" s="113"/>
    </row>
    <row r="134" spans="3:34" ht="14.4">
      <c r="C134" s="113"/>
      <c r="D134" s="113"/>
      <c r="E134" s="113"/>
      <c r="F134" s="113"/>
      <c r="G134" s="113"/>
      <c r="H134" s="113"/>
      <c r="I134" s="113"/>
      <c r="J134" s="113"/>
      <c r="K134" s="52"/>
      <c r="L134" s="52"/>
      <c r="M134" s="53"/>
      <c r="N134" s="53"/>
      <c r="O134" s="52"/>
      <c r="P134" s="7"/>
      <c r="Q134" s="34" t="s">
        <v>56</v>
      </c>
      <c r="S134" s="129">
        <v>783.72</v>
      </c>
      <c r="T134" s="129">
        <v>10.4</v>
      </c>
      <c r="U134" s="129">
        <v>3048.7</v>
      </c>
      <c r="V134" s="130">
        <f>SUM(S134:U134)</f>
        <v>3842.8199999999997</v>
      </c>
      <c r="W134" s="7"/>
      <c r="X134" s="7"/>
      <c r="Y134" s="7"/>
      <c r="AG134" s="113"/>
      <c r="AH134" s="113"/>
    </row>
    <row r="135" spans="3:34">
      <c r="C135" s="113"/>
      <c r="D135" s="113"/>
      <c r="E135" s="113"/>
      <c r="F135" s="113"/>
      <c r="G135" s="113"/>
      <c r="H135" s="113"/>
      <c r="I135" s="113"/>
      <c r="J135" s="113"/>
      <c r="K135" s="52"/>
      <c r="L135" s="52"/>
      <c r="M135" s="52"/>
      <c r="N135" s="53"/>
      <c r="O135" s="52"/>
      <c r="P135" s="7"/>
      <c r="S135" s="131"/>
      <c r="T135" s="131"/>
      <c r="U135" s="131"/>
      <c r="V135" s="131"/>
      <c r="W135" s="7"/>
      <c r="X135" s="7"/>
      <c r="Y135" s="7"/>
      <c r="AG135" s="113"/>
      <c r="AH135" s="113"/>
    </row>
    <row r="136" spans="3:34" ht="12.75" customHeight="1">
      <c r="E136" s="113"/>
      <c r="K136" s="144"/>
      <c r="L136" s="52"/>
      <c r="M136" s="52"/>
      <c r="N136" s="53"/>
      <c r="O136" s="74"/>
      <c r="P136" s="7"/>
      <c r="S136" s="132"/>
      <c r="T136" s="132"/>
      <c r="U136" s="131"/>
      <c r="V136" s="131"/>
      <c r="W136" s="7"/>
      <c r="X136" s="7"/>
      <c r="Y136" s="7"/>
    </row>
    <row r="137" spans="3:34" ht="12.75" customHeight="1">
      <c r="J137" s="76"/>
      <c r="K137" s="144"/>
      <c r="L137" s="52"/>
      <c r="M137" s="53"/>
      <c r="N137" s="53"/>
      <c r="O137" s="73"/>
      <c r="P137" s="7"/>
      <c r="R137" s="34" t="s">
        <v>7</v>
      </c>
      <c r="S137" s="132">
        <f>O126</f>
        <v>3.68</v>
      </c>
      <c r="T137" s="132"/>
      <c r="U137" s="130">
        <f>V137-S137-T137</f>
        <v>11642.900000000001</v>
      </c>
      <c r="V137" s="130">
        <f>Y126</f>
        <v>11646.580000000002</v>
      </c>
      <c r="W137" s="7"/>
      <c r="X137" s="7"/>
      <c r="Y137" s="7"/>
    </row>
    <row r="138" spans="3:34">
      <c r="K138" s="144"/>
      <c r="L138" s="52"/>
      <c r="M138" s="53"/>
      <c r="N138" s="53"/>
      <c r="O138" s="73"/>
      <c r="P138" s="7"/>
      <c r="R138" t="s">
        <v>46</v>
      </c>
      <c r="S138" s="132"/>
      <c r="T138" s="132"/>
      <c r="U138" s="131"/>
      <c r="V138" s="131"/>
      <c r="W138" s="7"/>
      <c r="X138" s="7"/>
      <c r="Y138" s="7"/>
    </row>
    <row r="139" spans="3:34">
      <c r="K139" s="144"/>
      <c r="L139" s="52"/>
      <c r="M139" s="53"/>
      <c r="N139" s="53"/>
      <c r="O139" s="73"/>
      <c r="P139" s="7"/>
      <c r="S139" s="132"/>
      <c r="T139" s="132"/>
      <c r="U139" s="131"/>
      <c r="V139" s="131"/>
      <c r="W139" s="7"/>
      <c r="X139" s="7"/>
      <c r="Y139" s="7"/>
    </row>
    <row r="140" spans="3:34">
      <c r="K140" s="144"/>
      <c r="L140" s="52"/>
      <c r="M140" s="53"/>
      <c r="N140" s="53"/>
      <c r="O140" s="73"/>
      <c r="P140" s="7"/>
      <c r="S140" s="132"/>
      <c r="T140" s="132"/>
      <c r="U140" s="131"/>
      <c r="V140" s="131"/>
      <c r="W140" s="7"/>
      <c r="X140" s="7"/>
      <c r="Y140" s="7"/>
    </row>
    <row r="141" spans="3:34" ht="14.4">
      <c r="K141" s="100"/>
      <c r="L141" s="52"/>
      <c r="M141" s="53"/>
      <c r="N141" s="53"/>
      <c r="O141" s="73"/>
      <c r="P141" s="7"/>
      <c r="R141" s="34" t="s">
        <v>9</v>
      </c>
      <c r="S141" s="132"/>
      <c r="U141" s="130">
        <f>-AA76</f>
        <v>-10161.159999999998</v>
      </c>
      <c r="V141" s="130">
        <f>-AA76</f>
        <v>-10161.159999999998</v>
      </c>
      <c r="W141" s="7"/>
      <c r="X141" s="7"/>
      <c r="Y141" s="7"/>
    </row>
    <row r="142" spans="3:34" ht="12.75" customHeight="1">
      <c r="K142" s="100"/>
      <c r="L142" s="52"/>
      <c r="M142" s="53"/>
      <c r="N142" s="53"/>
      <c r="O142" s="74"/>
      <c r="P142" s="7"/>
      <c r="Q142" s="7"/>
      <c r="T142" s="133">
        <f>Z76</f>
        <v>-5.94</v>
      </c>
      <c r="V142" s="146">
        <f>T142</f>
        <v>-5.94</v>
      </c>
      <c r="W142" s="7"/>
      <c r="X142" s="7"/>
      <c r="Y142" s="7"/>
    </row>
    <row r="143" spans="3:34" ht="12.75" customHeight="1">
      <c r="K143" s="100"/>
      <c r="L143" s="52"/>
      <c r="M143" s="53"/>
      <c r="N143" s="53"/>
      <c r="O143" s="74"/>
      <c r="P143" s="7"/>
      <c r="Q143" s="7"/>
      <c r="R143" s="57" t="s">
        <v>58</v>
      </c>
      <c r="S143" s="132"/>
      <c r="T143" s="67"/>
      <c r="U143" s="131"/>
      <c r="V143" s="145"/>
      <c r="W143" s="7"/>
      <c r="X143" s="7"/>
      <c r="Y143" s="7"/>
    </row>
    <row r="144" spans="3:34">
      <c r="K144" s="100"/>
      <c r="L144" s="52"/>
      <c r="M144" s="53"/>
      <c r="N144" s="53"/>
      <c r="O144" s="74"/>
      <c r="P144" s="7"/>
      <c r="Q144" s="7"/>
      <c r="R144" s="57"/>
      <c r="S144" s="132"/>
      <c r="T144" s="67"/>
      <c r="U144" s="131"/>
      <c r="V144" s="131"/>
      <c r="W144" s="7"/>
      <c r="X144" s="7"/>
      <c r="Y144" s="7"/>
    </row>
    <row r="145" spans="11:26">
      <c r="K145" s="144"/>
      <c r="L145" s="52"/>
      <c r="M145" s="52"/>
      <c r="N145" s="53"/>
      <c r="O145" s="74"/>
      <c r="P145" s="7"/>
      <c r="S145" s="131"/>
      <c r="T145" s="131"/>
      <c r="U145" s="131"/>
      <c r="V145" s="131"/>
      <c r="W145" s="7"/>
      <c r="X145" s="7"/>
      <c r="Y145" s="7"/>
    </row>
    <row r="146" spans="11:26" ht="6.9" customHeight="1">
      <c r="K146" s="6"/>
      <c r="M146" s="8"/>
      <c r="N146" s="7"/>
      <c r="O146" s="7"/>
      <c r="P146" s="7"/>
      <c r="Q146" s="7"/>
      <c r="R146" s="7"/>
      <c r="S146" s="134"/>
      <c r="T146" s="134"/>
      <c r="U146" s="134"/>
      <c r="V146" s="134"/>
      <c r="W146" s="7"/>
      <c r="X146" s="7"/>
      <c r="Y146" s="7"/>
    </row>
    <row r="147" spans="11:26" ht="6.9" customHeight="1">
      <c r="K147" s="6"/>
      <c r="M147" s="7"/>
      <c r="N147" s="7"/>
      <c r="O147" s="7"/>
      <c r="P147" s="7"/>
      <c r="Q147" s="7"/>
      <c r="R147" s="7"/>
      <c r="S147" s="131"/>
      <c r="T147" s="131"/>
      <c r="U147" s="131"/>
      <c r="V147" s="131"/>
      <c r="W147" s="7"/>
      <c r="X147" s="7"/>
      <c r="Y147" s="7"/>
    </row>
    <row r="148" spans="11:26" ht="14.4">
      <c r="K148" s="6"/>
      <c r="M148" s="135"/>
      <c r="N148" s="7"/>
      <c r="O148" s="7"/>
      <c r="P148" s="7"/>
      <c r="Q148" s="7"/>
      <c r="R148" s="7"/>
      <c r="S148" s="130">
        <f>SUM(S134:S146)</f>
        <v>787.4</v>
      </c>
      <c r="T148" s="130">
        <f>SUM(T134:T146)</f>
        <v>4.46</v>
      </c>
      <c r="U148" s="130">
        <f>SUM(U134:U146)</f>
        <v>4530.4400000000041</v>
      </c>
      <c r="V148" s="130"/>
      <c r="W148" s="135"/>
      <c r="X148" s="135"/>
      <c r="Y148" s="7"/>
    </row>
    <row r="149" spans="11:26" ht="6.9" customHeight="1">
      <c r="M149" s="8"/>
      <c r="N149" s="7"/>
      <c r="O149" s="7"/>
      <c r="P149" s="7"/>
      <c r="Q149" s="7"/>
      <c r="R149" s="7"/>
      <c r="S149" s="136"/>
      <c r="T149" s="136"/>
      <c r="U149" s="136"/>
      <c r="V149" s="130"/>
      <c r="W149" s="135"/>
      <c r="X149" s="135"/>
      <c r="Y149" s="7"/>
    </row>
    <row r="150" spans="11:26" ht="14.4">
      <c r="P150" s="7"/>
      <c r="S150" s="130"/>
      <c r="T150" s="130"/>
      <c r="U150" s="130"/>
      <c r="V150" s="130"/>
      <c r="W150" s="135"/>
      <c r="X150" s="135"/>
      <c r="Y150" s="7"/>
    </row>
    <row r="151" spans="11:26" ht="14.4">
      <c r="M151" s="7"/>
      <c r="N151" s="7"/>
      <c r="O151" s="7"/>
      <c r="P151" s="7"/>
      <c r="Q151" s="7"/>
      <c r="R151" s="7"/>
      <c r="S151" s="135"/>
      <c r="T151" s="135"/>
      <c r="U151" s="135">
        <f>SUM(S148:U148)</f>
        <v>5322.3000000000038</v>
      </c>
      <c r="V151" s="135">
        <f>SUM(V134:V146)</f>
        <v>5322.3000000000038</v>
      </c>
      <c r="W151" s="135"/>
      <c r="X151" s="135"/>
      <c r="Y151" s="7">
        <f>U151-V151</f>
        <v>0</v>
      </c>
      <c r="Z151" s="7"/>
    </row>
    <row r="152" spans="11:26" ht="6.9" customHeight="1">
      <c r="M152" s="7"/>
      <c r="N152" s="7"/>
      <c r="O152" s="7"/>
      <c r="P152" s="7"/>
      <c r="Q152" s="7"/>
      <c r="R152" s="7"/>
      <c r="S152" s="7"/>
      <c r="T152" s="7"/>
      <c r="U152" s="8"/>
      <c r="V152" s="8"/>
      <c r="W152" s="7"/>
      <c r="X152" s="7"/>
      <c r="Y152" s="66"/>
    </row>
  </sheetData>
  <sheetProtection insertRows="0"/>
  <phoneticPr fontId="4" type="noConversion"/>
  <pageMargins left="1.1023622047244095" right="0.19685039370078741" top="0.23622047244094491" bottom="0.27559055118110237" header="0.15748031496062992" footer="0.15748031496062992"/>
  <pageSetup paperSize="9" scale="55" fitToHeight="2" orientation="landscape" horizontalDpi="4294967293" r:id="rId1"/>
  <headerFooter alignWithMargins="0"/>
  <rowBreaks count="1" manualBreakCount="1">
    <brk id="8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T28"/>
  <sheetViews>
    <sheetView zoomScaleNormal="100" workbookViewId="0">
      <selection activeCell="T19" sqref="T19"/>
    </sheetView>
  </sheetViews>
  <sheetFormatPr defaultRowHeight="13.2"/>
  <cols>
    <col min="2" max="2" width="2.109375" customWidth="1"/>
    <col min="3" max="3" width="10.109375" bestFit="1" customWidth="1"/>
    <col min="4" max="4" width="2.5546875" customWidth="1"/>
    <col min="5" max="5" width="14.44140625" customWidth="1"/>
    <col min="6" max="6" width="8.33203125" customWidth="1"/>
    <col min="7" max="7" width="2.6640625" customWidth="1"/>
    <col min="8" max="8" width="7.33203125" customWidth="1"/>
    <col min="9" max="9" width="2.6640625" customWidth="1"/>
    <col min="10" max="10" width="7.33203125" customWidth="1"/>
    <col min="11" max="11" width="2.6640625" customWidth="1"/>
    <col min="12" max="12" width="7.33203125" customWidth="1"/>
    <col min="13" max="13" width="2.6640625" customWidth="1"/>
    <col min="14" max="14" width="7.33203125" customWidth="1"/>
    <col min="15" max="15" width="2.6640625" customWidth="1"/>
    <col min="16" max="16" width="7.33203125" customWidth="1"/>
    <col min="17" max="17" width="1.33203125" customWidth="1"/>
    <col min="19" max="19" width="11.5546875" bestFit="1" customWidth="1"/>
    <col min="20" max="20" width="10.109375" bestFit="1" customWidth="1"/>
    <col min="21" max="21" width="17.6640625" bestFit="1" customWidth="1"/>
  </cols>
  <sheetData>
    <row r="2" spans="2:20">
      <c r="B2" s="1" t="s">
        <v>59</v>
      </c>
      <c r="C2" s="1"/>
      <c r="D2" s="1"/>
      <c r="E2" s="1" t="s">
        <v>60</v>
      </c>
      <c r="H2" s="1" t="s">
        <v>145</v>
      </c>
    </row>
    <row r="4" spans="2:20">
      <c r="C4" s="2"/>
      <c r="D4" s="2"/>
      <c r="E4" s="2"/>
      <c r="F4" s="2"/>
      <c r="G4" s="2"/>
      <c r="H4" s="2"/>
      <c r="I4" s="2"/>
      <c r="J4" s="2"/>
      <c r="K4" s="2"/>
      <c r="L4" s="55" t="s">
        <v>50</v>
      </c>
      <c r="M4" s="2"/>
      <c r="N4" s="55" t="s">
        <v>51</v>
      </c>
      <c r="O4" s="2"/>
      <c r="P4" s="2"/>
    </row>
    <row r="5" spans="2:20">
      <c r="C5" s="2" t="s">
        <v>0</v>
      </c>
      <c r="D5" s="2"/>
      <c r="E5" s="2" t="s">
        <v>52</v>
      </c>
      <c r="F5" s="2"/>
      <c r="G5" s="2"/>
      <c r="H5" s="2" t="s">
        <v>61</v>
      </c>
      <c r="I5" s="2"/>
      <c r="J5" s="2" t="s">
        <v>53</v>
      </c>
      <c r="K5" s="2"/>
      <c r="L5" s="2" t="s">
        <v>54</v>
      </c>
      <c r="M5" s="2"/>
      <c r="N5" s="2" t="s">
        <v>54</v>
      </c>
      <c r="O5" s="2"/>
      <c r="P5" s="2" t="s">
        <v>5</v>
      </c>
    </row>
    <row r="6" spans="2:20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20">
      <c r="C7" s="63" t="s">
        <v>56</v>
      </c>
      <c r="D7" s="2"/>
      <c r="E7" s="2"/>
      <c r="F7" s="2"/>
      <c r="G7" s="2"/>
      <c r="H7" s="62"/>
      <c r="I7" s="61"/>
      <c r="J7" s="61"/>
      <c r="K7" s="61"/>
      <c r="L7" s="61"/>
      <c r="M7" s="61"/>
      <c r="N7" s="61"/>
      <c r="O7" s="61"/>
      <c r="P7" s="62">
        <v>10.4</v>
      </c>
    </row>
    <row r="8" spans="2:20">
      <c r="C8" s="77">
        <v>44691</v>
      </c>
      <c r="D8" s="2"/>
      <c r="E8" s="68" t="s">
        <v>150</v>
      </c>
      <c r="F8" s="68"/>
      <c r="G8" s="68"/>
      <c r="H8" s="67"/>
      <c r="I8" s="72"/>
      <c r="J8" s="70"/>
      <c r="K8" s="72"/>
      <c r="L8" s="67">
        <v>0.66</v>
      </c>
      <c r="M8" s="72"/>
      <c r="N8" s="70"/>
      <c r="O8" s="61"/>
      <c r="P8" s="62">
        <f>P7-H8-J8-L8-N8</f>
        <v>9.74</v>
      </c>
    </row>
    <row r="9" spans="2:20">
      <c r="C9" s="64">
        <v>44691</v>
      </c>
      <c r="D9" s="2"/>
      <c r="E9" s="69" t="s">
        <v>149</v>
      </c>
      <c r="F9" s="69"/>
      <c r="G9" s="69"/>
      <c r="H9" s="67"/>
      <c r="I9" s="67"/>
      <c r="J9" s="67"/>
      <c r="K9" s="67"/>
      <c r="L9" s="67">
        <v>0.66</v>
      </c>
      <c r="M9" s="67"/>
      <c r="N9" s="67"/>
      <c r="O9" s="71"/>
      <c r="P9" s="62">
        <f t="shared" ref="P9:P17" si="0">P8-H9-J9-L9-N9</f>
        <v>9.08</v>
      </c>
    </row>
    <row r="10" spans="2:20">
      <c r="C10" s="64">
        <v>44691</v>
      </c>
      <c r="E10" s="59" t="s">
        <v>138</v>
      </c>
      <c r="F10" s="59"/>
      <c r="G10" s="59"/>
      <c r="H10" s="67"/>
      <c r="I10" s="67"/>
      <c r="J10" s="67"/>
      <c r="K10" s="67"/>
      <c r="L10" s="67">
        <v>0.66</v>
      </c>
      <c r="M10" s="67"/>
      <c r="N10" s="67"/>
      <c r="O10" s="53"/>
      <c r="P10" s="62">
        <f t="shared" si="0"/>
        <v>8.42</v>
      </c>
    </row>
    <row r="11" spans="2:20">
      <c r="C11" s="64">
        <v>44691</v>
      </c>
      <c r="E11" s="59" t="s">
        <v>154</v>
      </c>
      <c r="F11" s="59"/>
      <c r="G11" s="59"/>
      <c r="H11" s="67"/>
      <c r="I11" s="67"/>
      <c r="J11" s="67"/>
      <c r="K11" s="67"/>
      <c r="L11" s="67">
        <v>0.66</v>
      </c>
      <c r="M11" s="67"/>
      <c r="N11" s="67"/>
      <c r="O11" s="53"/>
      <c r="P11" s="62">
        <f t="shared" si="0"/>
        <v>7.76</v>
      </c>
    </row>
    <row r="12" spans="2:20">
      <c r="C12" s="64">
        <v>44691</v>
      </c>
      <c r="E12" s="59" t="s">
        <v>148</v>
      </c>
      <c r="F12" s="59"/>
      <c r="G12" s="59"/>
      <c r="H12" s="67"/>
      <c r="I12" s="67"/>
      <c r="J12" s="67"/>
      <c r="K12" s="67"/>
      <c r="L12" s="67">
        <v>0.66</v>
      </c>
      <c r="M12" s="67"/>
      <c r="N12" s="67"/>
      <c r="O12" s="53"/>
      <c r="P12" s="62">
        <f t="shared" si="0"/>
        <v>7.1</v>
      </c>
      <c r="Q12" s="7"/>
      <c r="T12" s="4"/>
    </row>
    <row r="13" spans="2:20">
      <c r="C13" s="64">
        <v>44698</v>
      </c>
      <c r="E13" s="59" t="s">
        <v>152</v>
      </c>
      <c r="F13" s="59"/>
      <c r="G13" s="59"/>
      <c r="H13" s="67"/>
      <c r="I13" s="67"/>
      <c r="J13" s="67"/>
      <c r="K13" s="67"/>
      <c r="L13" s="67">
        <v>0.66</v>
      </c>
      <c r="M13" s="67"/>
      <c r="N13" s="67"/>
      <c r="O13" s="53"/>
      <c r="P13" s="62">
        <f t="shared" si="0"/>
        <v>6.4399999999999995</v>
      </c>
      <c r="Q13" s="7"/>
      <c r="T13" s="4"/>
    </row>
    <row r="14" spans="2:20">
      <c r="C14" s="64">
        <v>44754</v>
      </c>
      <c r="E14" s="59" t="s">
        <v>147</v>
      </c>
      <c r="F14" s="59"/>
      <c r="G14" s="59"/>
      <c r="H14" s="67"/>
      <c r="I14" s="67"/>
      <c r="J14" s="67"/>
      <c r="K14" s="67"/>
      <c r="L14" s="67">
        <v>0.66</v>
      </c>
      <c r="M14" s="67"/>
      <c r="N14" s="67"/>
      <c r="O14" s="53"/>
      <c r="P14" s="62">
        <f t="shared" si="0"/>
        <v>5.7799999999999994</v>
      </c>
      <c r="Q14" s="7"/>
      <c r="T14" s="4"/>
    </row>
    <row r="15" spans="2:20">
      <c r="C15" s="64">
        <v>44711</v>
      </c>
      <c r="E15" s="59" t="s">
        <v>154</v>
      </c>
      <c r="F15" s="59"/>
      <c r="G15" s="59"/>
      <c r="H15" s="67"/>
      <c r="I15" s="67"/>
      <c r="J15" s="67"/>
      <c r="K15" s="67"/>
      <c r="L15" s="67">
        <v>0.66</v>
      </c>
      <c r="M15" s="67"/>
      <c r="N15" s="67"/>
      <c r="O15" s="53"/>
      <c r="P15" s="62">
        <f t="shared" si="0"/>
        <v>5.1199999999999992</v>
      </c>
      <c r="Q15" s="7"/>
    </row>
    <row r="16" spans="2:20">
      <c r="C16" s="64">
        <v>44754</v>
      </c>
      <c r="E16" s="59" t="s">
        <v>154</v>
      </c>
      <c r="F16" s="59"/>
      <c r="G16" s="59"/>
      <c r="H16" s="67"/>
      <c r="I16" s="67"/>
      <c r="J16" s="67"/>
      <c r="K16" s="67"/>
      <c r="L16" s="67">
        <v>0.66</v>
      </c>
      <c r="M16" s="67"/>
      <c r="N16" s="67"/>
      <c r="O16" s="53"/>
      <c r="P16" s="62">
        <f t="shared" si="0"/>
        <v>4.4599999999999991</v>
      </c>
      <c r="Q16" s="7" t="s">
        <v>81</v>
      </c>
    </row>
    <row r="17" spans="3:17">
      <c r="C17" s="64">
        <v>44845</v>
      </c>
      <c r="E17" s="59" t="s">
        <v>173</v>
      </c>
      <c r="F17" s="59"/>
      <c r="G17" s="59"/>
      <c r="H17" s="67"/>
      <c r="I17" s="67"/>
      <c r="J17" s="67"/>
      <c r="K17" s="67"/>
      <c r="L17" s="67"/>
      <c r="M17" s="67"/>
      <c r="N17" s="67">
        <v>0.95</v>
      </c>
      <c r="O17" s="53"/>
      <c r="P17" s="62">
        <f t="shared" si="0"/>
        <v>3.5099999999999989</v>
      </c>
      <c r="Q17" s="7"/>
    </row>
    <row r="18" spans="3:17">
      <c r="C18" s="52"/>
      <c r="E18" s="52"/>
      <c r="F18" s="52"/>
      <c r="G18" s="52"/>
      <c r="H18" s="53"/>
      <c r="I18" s="53"/>
      <c r="J18" s="53"/>
      <c r="K18" s="53"/>
      <c r="L18" s="53"/>
      <c r="M18" s="53"/>
      <c r="N18" s="53"/>
      <c r="O18" s="53"/>
      <c r="P18" s="7"/>
      <c r="Q18" s="7"/>
    </row>
    <row r="19" spans="3:17" ht="6.9" customHeight="1">
      <c r="H19" s="8"/>
      <c r="I19" s="7"/>
      <c r="J19" s="8"/>
      <c r="K19" s="7"/>
      <c r="L19" s="8"/>
      <c r="M19" s="7"/>
      <c r="N19" s="8"/>
      <c r="O19" s="7"/>
      <c r="P19" s="8"/>
      <c r="Q19" s="7"/>
    </row>
    <row r="20" spans="3:17" ht="6.9" customHeight="1"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3:17">
      <c r="H21" s="7">
        <f>SUM(H6:H19)</f>
        <v>0</v>
      </c>
      <c r="I21" s="7"/>
      <c r="J21" s="7">
        <f>SUM(J6:J19)</f>
        <v>0</v>
      </c>
      <c r="K21" s="7"/>
      <c r="L21" s="7">
        <f>SUM(L6:L19)</f>
        <v>5.94</v>
      </c>
      <c r="M21" s="7"/>
      <c r="N21" s="7">
        <f>SUM(N6:N19)</f>
        <v>0.95</v>
      </c>
      <c r="O21" s="7"/>
      <c r="P21" s="7">
        <v>3.51</v>
      </c>
      <c r="Q21" s="7"/>
    </row>
    <row r="22" spans="3:17" ht="6.9" customHeight="1">
      <c r="H22" s="8"/>
      <c r="I22" s="7"/>
      <c r="J22" s="8"/>
      <c r="K22" s="7"/>
      <c r="L22" s="8"/>
      <c r="M22" s="7"/>
      <c r="N22" s="8"/>
      <c r="O22" s="7"/>
      <c r="P22" s="8"/>
      <c r="Q22" s="7"/>
    </row>
    <row r="23" spans="3:17"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3:17">
      <c r="E24" s="34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3:17" ht="6.9" customHeight="1">
      <c r="L25" s="66"/>
      <c r="N25" s="66"/>
    </row>
    <row r="26" spans="3:17" ht="6.9" customHeight="1"/>
    <row r="27" spans="3:17">
      <c r="E27" s="34"/>
      <c r="L27" s="7">
        <f>-SUM(H21:N21)</f>
        <v>-6.8900000000000006</v>
      </c>
      <c r="N27" s="7">
        <f>SUM(J21:N21)</f>
        <v>6.8900000000000006</v>
      </c>
    </row>
    <row r="28" spans="3:17" ht="6.9" customHeight="1">
      <c r="L28" s="66"/>
      <c r="N28" s="66"/>
    </row>
  </sheetData>
  <sheetProtection insertRows="0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D375D-85C7-48B6-8CF1-A20E2F3500EE}">
  <dimension ref="B2:AA69"/>
  <sheetViews>
    <sheetView workbookViewId="0">
      <selection activeCell="A30" sqref="A30:XFD30"/>
    </sheetView>
  </sheetViews>
  <sheetFormatPr defaultRowHeight="13.2"/>
  <cols>
    <col min="2" max="2" width="2.109375" customWidth="1"/>
    <col min="3" max="3" width="10.109375" bestFit="1" customWidth="1"/>
    <col min="4" max="4" width="2.5546875" customWidth="1"/>
    <col min="5" max="5" width="14.44140625" customWidth="1"/>
    <col min="6" max="6" width="8.33203125" customWidth="1"/>
    <col min="7" max="7" width="2.6640625" customWidth="1"/>
    <col min="8" max="8" width="7.33203125" customWidth="1"/>
    <col min="9" max="9" width="1.33203125" customWidth="1"/>
    <col min="10" max="10" width="7.33203125" customWidth="1"/>
    <col min="11" max="11" width="1.33203125" customWidth="1"/>
    <col min="12" max="12" width="7.33203125" customWidth="1"/>
    <col min="13" max="13" width="1.33203125" customWidth="1"/>
    <col min="14" max="14" width="7.33203125" customWidth="1"/>
    <col min="15" max="15" width="1.33203125" customWidth="1"/>
    <col min="16" max="16" width="7.33203125" customWidth="1"/>
    <col min="17" max="17" width="1.33203125" customWidth="1"/>
    <col min="18" max="18" width="7.33203125" customWidth="1"/>
    <col min="19" max="19" width="1.33203125" customWidth="1"/>
    <col min="20" max="20" width="7.33203125" customWidth="1"/>
    <col min="21" max="21" width="1.33203125" customWidth="1"/>
    <col min="22" max="22" width="7.33203125" customWidth="1"/>
    <col min="23" max="23" width="1.33203125" customWidth="1"/>
    <col min="24" max="24" width="7.33203125" customWidth="1"/>
    <col min="25" max="25" width="2.6640625" customWidth="1"/>
    <col min="26" max="26" width="7.33203125" customWidth="1"/>
    <col min="27" max="27" width="1.33203125" customWidth="1"/>
  </cols>
  <sheetData>
    <row r="2" spans="2:27">
      <c r="B2" s="1" t="s">
        <v>59</v>
      </c>
      <c r="C2" s="1"/>
      <c r="D2" s="1"/>
      <c r="E2" s="1" t="s">
        <v>112</v>
      </c>
      <c r="H2" s="1" t="s">
        <v>145</v>
      </c>
    </row>
    <row r="4" spans="2:27">
      <c r="C4" s="2"/>
      <c r="D4" s="2"/>
      <c r="E4" s="2"/>
      <c r="F4" s="2"/>
      <c r="G4" s="2"/>
      <c r="H4" s="2"/>
      <c r="I4" s="2"/>
      <c r="J4" s="2" t="s">
        <v>113</v>
      </c>
      <c r="K4" s="2"/>
      <c r="L4" s="2" t="s">
        <v>113</v>
      </c>
      <c r="M4" s="2"/>
      <c r="N4" s="2" t="s">
        <v>113</v>
      </c>
      <c r="O4" s="2"/>
      <c r="P4" s="2" t="s">
        <v>113</v>
      </c>
      <c r="Q4" s="2"/>
      <c r="R4" s="2" t="s">
        <v>113</v>
      </c>
      <c r="S4" s="2"/>
      <c r="T4" s="2" t="s">
        <v>113</v>
      </c>
      <c r="U4" s="2"/>
      <c r="V4" s="2" t="s">
        <v>113</v>
      </c>
      <c r="W4" s="2"/>
      <c r="X4" s="2" t="s">
        <v>113</v>
      </c>
      <c r="Y4" s="2"/>
      <c r="Z4" s="2"/>
    </row>
    <row r="5" spans="2:27">
      <c r="C5" s="2" t="s">
        <v>0</v>
      </c>
      <c r="D5" s="2"/>
      <c r="E5" s="2" t="s">
        <v>52</v>
      </c>
      <c r="F5" s="2"/>
      <c r="G5" s="2"/>
      <c r="H5" s="2" t="s">
        <v>61</v>
      </c>
      <c r="I5" s="2"/>
      <c r="J5" s="137" t="s">
        <v>122</v>
      </c>
      <c r="K5" s="2"/>
      <c r="L5" s="137" t="s">
        <v>114</v>
      </c>
      <c r="M5" s="2"/>
      <c r="N5" s="137" t="s">
        <v>115</v>
      </c>
      <c r="O5" s="2"/>
      <c r="P5" s="137" t="s">
        <v>116</v>
      </c>
      <c r="Q5" s="2"/>
      <c r="R5" s="137" t="s">
        <v>117</v>
      </c>
      <c r="S5" s="2"/>
      <c r="T5" s="137" t="s">
        <v>118</v>
      </c>
      <c r="U5" s="2"/>
      <c r="V5" s="137" t="s">
        <v>119</v>
      </c>
      <c r="W5" s="137"/>
      <c r="X5" s="137" t="s">
        <v>146</v>
      </c>
      <c r="Y5" s="2"/>
      <c r="Z5" s="2" t="s">
        <v>120</v>
      </c>
    </row>
    <row r="6" spans="2:27">
      <c r="C6" s="2"/>
      <c r="D6" s="2"/>
      <c r="E6" s="2"/>
      <c r="F6" s="2"/>
      <c r="G6" s="2"/>
      <c r="H6" s="2"/>
      <c r="I6" s="2"/>
      <c r="J6" s="68"/>
      <c r="K6" s="2"/>
      <c r="L6" s="6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2:27">
      <c r="C7" s="63" t="s">
        <v>56</v>
      </c>
      <c r="D7" s="2"/>
      <c r="E7" s="2"/>
      <c r="F7" s="2"/>
      <c r="G7" s="2"/>
      <c r="H7" s="62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2">
        <v>0</v>
      </c>
    </row>
    <row r="8" spans="2:27">
      <c r="C8" s="138">
        <v>42460</v>
      </c>
      <c r="D8" s="139"/>
      <c r="E8" s="140" t="s">
        <v>111</v>
      </c>
      <c r="F8" s="69"/>
      <c r="G8" s="69"/>
      <c r="H8" s="67">
        <v>1500</v>
      </c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67"/>
      <c r="U8" s="70"/>
      <c r="V8" s="70"/>
      <c r="W8" s="70"/>
      <c r="X8" s="70"/>
      <c r="Y8" s="61"/>
      <c r="Z8" s="62">
        <f>Z7+H8-(SUM(I8:Y8))</f>
        <v>1500</v>
      </c>
    </row>
    <row r="9" spans="2:27">
      <c r="C9" s="138">
        <v>42460</v>
      </c>
      <c r="D9" s="139"/>
      <c r="E9" s="120" t="s">
        <v>101</v>
      </c>
      <c r="F9" s="69"/>
      <c r="G9" s="69"/>
      <c r="H9" s="67"/>
      <c r="I9" s="67"/>
      <c r="J9" s="67">
        <v>500</v>
      </c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71"/>
      <c r="Z9" s="62">
        <f t="shared" ref="Z9:Z29" si="0">Z8+H9-(SUM(I9:Y9))</f>
        <v>1000</v>
      </c>
    </row>
    <row r="10" spans="2:27">
      <c r="C10" s="64">
        <v>42980</v>
      </c>
      <c r="D10" s="139"/>
      <c r="E10" s="140" t="s">
        <v>111</v>
      </c>
      <c r="F10" s="69"/>
      <c r="G10" s="69"/>
      <c r="H10" s="67">
        <v>500</v>
      </c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53"/>
      <c r="Z10" s="62">
        <f t="shared" si="0"/>
        <v>1500</v>
      </c>
    </row>
    <row r="11" spans="2:27">
      <c r="C11" s="138">
        <v>42825</v>
      </c>
      <c r="D11" s="52"/>
      <c r="E11" s="120" t="s">
        <v>101</v>
      </c>
      <c r="F11" s="59"/>
      <c r="G11" s="59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53"/>
      <c r="Z11" s="62">
        <f t="shared" si="0"/>
        <v>1500</v>
      </c>
    </row>
    <row r="12" spans="2:27">
      <c r="C12" s="64"/>
      <c r="D12" s="52"/>
      <c r="E12" s="59"/>
      <c r="F12" s="59"/>
      <c r="G12" s="59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53"/>
      <c r="Z12" s="62">
        <f t="shared" si="0"/>
        <v>1500</v>
      </c>
      <c r="AA12" s="7"/>
    </row>
    <row r="13" spans="2:27">
      <c r="C13" s="138">
        <v>43190</v>
      </c>
      <c r="D13" s="52"/>
      <c r="E13" s="120" t="s">
        <v>101</v>
      </c>
      <c r="F13" s="59"/>
      <c r="G13" s="59"/>
      <c r="H13" s="67"/>
      <c r="I13" s="67"/>
      <c r="J13" s="67"/>
      <c r="K13" s="67"/>
      <c r="L13" s="67"/>
      <c r="M13" s="67"/>
      <c r="N13" s="67">
        <v>1250</v>
      </c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53"/>
      <c r="Z13" s="62">
        <f t="shared" si="0"/>
        <v>250</v>
      </c>
      <c r="AA13" s="7"/>
    </row>
    <row r="14" spans="2:27">
      <c r="C14" s="64"/>
      <c r="D14" s="52"/>
      <c r="E14" s="59"/>
      <c r="F14" s="59"/>
      <c r="G14" s="59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53"/>
      <c r="Z14" s="62">
        <f t="shared" si="0"/>
        <v>250</v>
      </c>
      <c r="AA14" s="7"/>
    </row>
    <row r="15" spans="2:27">
      <c r="C15" s="64">
        <v>43195</v>
      </c>
      <c r="D15" s="52"/>
      <c r="E15" s="140" t="s">
        <v>111</v>
      </c>
      <c r="F15" s="59"/>
      <c r="G15" s="59"/>
      <c r="H15" s="67">
        <v>1250</v>
      </c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53"/>
      <c r="Z15" s="62">
        <f t="shared" si="0"/>
        <v>1500</v>
      </c>
      <c r="AA15" s="7"/>
    </row>
    <row r="16" spans="2:27">
      <c r="C16" s="64"/>
      <c r="D16" s="52"/>
      <c r="E16" s="120" t="s">
        <v>101</v>
      </c>
      <c r="F16" s="59"/>
      <c r="G16" s="59"/>
      <c r="H16" s="67"/>
      <c r="I16" s="67"/>
      <c r="J16" s="67"/>
      <c r="K16" s="67"/>
      <c r="L16" s="67"/>
      <c r="M16" s="67"/>
      <c r="N16" s="67"/>
      <c r="O16" s="67"/>
      <c r="P16" s="67">
        <v>300</v>
      </c>
      <c r="Q16" s="67"/>
      <c r="R16" s="67"/>
      <c r="S16" s="67"/>
      <c r="T16" s="67"/>
      <c r="U16" s="67"/>
      <c r="V16" s="67"/>
      <c r="W16" s="67"/>
      <c r="X16" s="67"/>
      <c r="Y16" s="53"/>
      <c r="Z16" s="62">
        <f t="shared" si="0"/>
        <v>1200</v>
      </c>
      <c r="AA16" s="7" t="s">
        <v>81</v>
      </c>
    </row>
    <row r="17" spans="3:27">
      <c r="C17" s="82" t="s">
        <v>121</v>
      </c>
      <c r="D17" s="52"/>
      <c r="E17" s="59"/>
      <c r="F17" s="59"/>
      <c r="G17" s="59"/>
      <c r="H17" s="67">
        <v>600</v>
      </c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53"/>
      <c r="Z17" s="62">
        <f t="shared" si="0"/>
        <v>1800</v>
      </c>
      <c r="AA17" s="7"/>
    </row>
    <row r="18" spans="3:27">
      <c r="C18" s="64">
        <v>43951</v>
      </c>
      <c r="D18" s="52"/>
      <c r="E18" s="59"/>
      <c r="F18" s="59"/>
      <c r="G18" s="59"/>
      <c r="H18" s="67">
        <v>300</v>
      </c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53"/>
      <c r="Z18" s="62">
        <f t="shared" si="0"/>
        <v>2100</v>
      </c>
      <c r="AA18" s="7"/>
    </row>
    <row r="19" spans="3:27">
      <c r="C19" s="64">
        <v>43962</v>
      </c>
      <c r="D19" s="52"/>
      <c r="E19" s="59" t="s">
        <v>137</v>
      </c>
      <c r="F19" s="59"/>
      <c r="G19" s="59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>
        <v>300</v>
      </c>
      <c r="U19" s="67"/>
      <c r="V19" s="67"/>
      <c r="W19" s="67"/>
      <c r="X19" s="67"/>
      <c r="Y19" s="53"/>
      <c r="Z19" s="62">
        <f t="shared" si="0"/>
        <v>1800</v>
      </c>
      <c r="AA19" s="7"/>
    </row>
    <row r="20" spans="3:27">
      <c r="C20" s="64">
        <v>44300</v>
      </c>
      <c r="D20" s="52"/>
      <c r="E20" s="140" t="s">
        <v>111</v>
      </c>
      <c r="F20" s="59"/>
      <c r="G20" s="59"/>
      <c r="H20" s="67">
        <v>300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53"/>
      <c r="Z20" s="62">
        <f t="shared" si="0"/>
        <v>2100</v>
      </c>
      <c r="AA20" s="7"/>
    </row>
    <row r="21" spans="3:27">
      <c r="C21" s="64">
        <v>44326</v>
      </c>
      <c r="D21" s="52"/>
      <c r="E21" s="59" t="s">
        <v>137</v>
      </c>
      <c r="F21" s="59"/>
      <c r="G21" s="59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>
        <v>300</v>
      </c>
      <c r="W21" s="67"/>
      <c r="X21" s="67"/>
      <c r="Y21" s="53"/>
      <c r="Z21" s="62">
        <f t="shared" si="0"/>
        <v>1800</v>
      </c>
      <c r="AA21" s="7"/>
    </row>
    <row r="22" spans="3:27">
      <c r="C22" s="64">
        <v>44571</v>
      </c>
      <c r="D22" s="52"/>
      <c r="E22" s="59" t="s">
        <v>139</v>
      </c>
      <c r="F22" s="59"/>
      <c r="G22" s="59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>
        <v>300</v>
      </c>
      <c r="W22" s="67"/>
      <c r="X22" s="67"/>
      <c r="Y22" s="53"/>
      <c r="Z22" s="62">
        <f t="shared" si="0"/>
        <v>1500</v>
      </c>
      <c r="AA22" s="7"/>
    </row>
    <row r="23" spans="3:27">
      <c r="C23" s="64">
        <v>44571</v>
      </c>
      <c r="D23" s="52"/>
      <c r="E23" s="59" t="s">
        <v>167</v>
      </c>
      <c r="F23" s="59"/>
      <c r="G23" s="59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>
        <v>300</v>
      </c>
      <c r="W23" s="67"/>
      <c r="X23" s="67"/>
      <c r="Y23" s="53"/>
      <c r="Z23" s="62">
        <f t="shared" si="0"/>
        <v>1200</v>
      </c>
      <c r="AA23" s="7"/>
    </row>
    <row r="24" spans="3:27">
      <c r="C24" s="64">
        <v>44634</v>
      </c>
      <c r="D24" s="52"/>
      <c r="E24" s="59" t="s">
        <v>172</v>
      </c>
      <c r="F24" s="59"/>
      <c r="G24" s="59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>
        <v>300</v>
      </c>
      <c r="W24" s="67"/>
      <c r="X24" s="67"/>
      <c r="Y24" s="53"/>
      <c r="Z24" s="62">
        <f t="shared" si="0"/>
        <v>900</v>
      </c>
      <c r="AA24" s="7"/>
    </row>
    <row r="25" spans="3:27">
      <c r="C25" s="64">
        <v>44681</v>
      </c>
      <c r="D25" s="52"/>
      <c r="E25" s="140" t="s">
        <v>111</v>
      </c>
      <c r="F25" s="59"/>
      <c r="G25" s="59"/>
      <c r="H25" s="67">
        <v>1200</v>
      </c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53"/>
      <c r="Z25" s="62">
        <f t="shared" si="0"/>
        <v>2100</v>
      </c>
      <c r="AA25" s="7"/>
    </row>
    <row r="26" spans="3:27">
      <c r="C26" s="64">
        <v>44690</v>
      </c>
      <c r="D26" s="52"/>
      <c r="E26" s="59" t="s">
        <v>167</v>
      </c>
      <c r="F26" s="59"/>
      <c r="G26" s="59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>
        <v>300</v>
      </c>
      <c r="Y26" s="53"/>
      <c r="Z26" s="62">
        <f t="shared" si="0"/>
        <v>1800</v>
      </c>
      <c r="AA26" s="7"/>
    </row>
    <row r="27" spans="3:27">
      <c r="C27" s="64">
        <v>44845</v>
      </c>
      <c r="D27" s="52"/>
      <c r="E27" s="59" t="s">
        <v>185</v>
      </c>
      <c r="F27" s="59"/>
      <c r="G27" s="59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>
        <v>300</v>
      </c>
      <c r="Y27" s="53"/>
      <c r="Z27" s="62">
        <f t="shared" si="0"/>
        <v>1500</v>
      </c>
      <c r="AA27" s="7"/>
    </row>
    <row r="28" spans="3:27">
      <c r="C28" s="64">
        <v>44935</v>
      </c>
      <c r="D28" s="52"/>
      <c r="E28" s="59" t="s">
        <v>167</v>
      </c>
      <c r="F28" s="59"/>
      <c r="G28" s="59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>
        <v>300</v>
      </c>
      <c r="Y28" s="53"/>
      <c r="Z28" s="62">
        <f t="shared" si="0"/>
        <v>1200</v>
      </c>
      <c r="AA28" s="7"/>
    </row>
    <row r="29" spans="3:27">
      <c r="C29" s="64">
        <v>44999</v>
      </c>
      <c r="D29" s="52"/>
      <c r="E29" s="59" t="s">
        <v>196</v>
      </c>
      <c r="F29" s="59"/>
      <c r="G29" s="59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>
        <v>300</v>
      </c>
      <c r="Y29" s="53"/>
      <c r="Z29" s="62">
        <f t="shared" si="0"/>
        <v>900</v>
      </c>
      <c r="AA29" s="7"/>
    </row>
    <row r="30" spans="3:27">
      <c r="H30" s="7">
        <f ca="1">SUM(H6:H58)</f>
        <v>5650</v>
      </c>
      <c r="I30" s="7"/>
      <c r="J30" s="7">
        <f ca="1">SUM(J6:J58)</f>
        <v>500</v>
      </c>
      <c r="K30" s="7"/>
      <c r="L30" s="7">
        <f ca="1">SUM(L6:L58)</f>
        <v>0</v>
      </c>
      <c r="M30" s="7"/>
      <c r="N30" s="7">
        <f ca="1">SUM(N6:N58)</f>
        <v>1250</v>
      </c>
      <c r="O30" s="7"/>
      <c r="P30" s="7">
        <f ca="1">SUM(P6:P58)</f>
        <v>300</v>
      </c>
      <c r="Q30" s="7"/>
      <c r="R30" s="7">
        <f ca="1">SUM(R6:R58)</f>
        <v>0</v>
      </c>
      <c r="S30" s="7"/>
      <c r="T30" s="7">
        <f ca="1">SUM(T6:T58)</f>
        <v>300</v>
      </c>
      <c r="U30" s="7"/>
      <c r="V30" s="7">
        <f ca="1">SUM(V6:V58)</f>
        <v>1200</v>
      </c>
      <c r="W30" s="7"/>
      <c r="X30" s="7">
        <v>1200</v>
      </c>
      <c r="Y30" s="7"/>
      <c r="Z30" s="7"/>
      <c r="AA30" s="7"/>
    </row>
    <row r="31" spans="3:27">
      <c r="C31" s="64"/>
      <c r="D31" s="52"/>
      <c r="E31" s="59"/>
      <c r="F31" s="59"/>
      <c r="G31" s="59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53"/>
      <c r="Z31" s="62"/>
      <c r="AA31" s="7"/>
    </row>
    <row r="32" spans="3:27">
      <c r="C32" s="64"/>
      <c r="D32" s="52"/>
      <c r="E32" s="59"/>
      <c r="F32" s="59"/>
      <c r="G32" s="59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53"/>
      <c r="Z32" s="62"/>
      <c r="AA32" s="7"/>
    </row>
    <row r="33" spans="3:27">
      <c r="C33" s="64"/>
      <c r="D33" s="52"/>
      <c r="E33" s="59"/>
      <c r="F33" s="59"/>
      <c r="G33" s="59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53"/>
      <c r="Z33" s="62"/>
      <c r="AA33" s="7"/>
    </row>
    <row r="34" spans="3:27">
      <c r="C34" s="64"/>
      <c r="D34" s="52"/>
      <c r="E34" s="59"/>
      <c r="F34" s="59"/>
      <c r="G34" s="59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53"/>
      <c r="Z34" s="62"/>
      <c r="AA34" s="7"/>
    </row>
    <row r="35" spans="3:27">
      <c r="C35" s="64"/>
      <c r="D35" s="52"/>
      <c r="E35" s="59"/>
      <c r="F35" s="59"/>
      <c r="G35" s="59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53"/>
      <c r="Z35" s="62"/>
      <c r="AA35" s="7"/>
    </row>
    <row r="36" spans="3:27">
      <c r="C36" s="64"/>
      <c r="D36" s="52"/>
      <c r="E36" s="59"/>
      <c r="F36" s="59"/>
      <c r="G36" s="59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53"/>
      <c r="Z36" s="62"/>
      <c r="AA36" s="7"/>
    </row>
    <row r="37" spans="3:27">
      <c r="C37" s="64"/>
      <c r="D37" s="52"/>
      <c r="E37" s="59"/>
      <c r="F37" s="59"/>
      <c r="G37" s="59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53"/>
      <c r="Z37" s="62"/>
      <c r="AA37" s="7"/>
    </row>
    <row r="38" spans="3:27">
      <c r="C38" s="64"/>
      <c r="D38" s="52"/>
      <c r="E38" s="59"/>
      <c r="F38" s="59"/>
      <c r="G38" s="59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53"/>
      <c r="Z38" s="62"/>
      <c r="AA38" s="7"/>
    </row>
    <row r="39" spans="3:27">
      <c r="C39" s="64"/>
      <c r="D39" s="52"/>
      <c r="E39" s="59"/>
      <c r="F39" s="59"/>
      <c r="G39" s="59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53"/>
      <c r="Z39" s="62"/>
      <c r="AA39" s="7"/>
    </row>
    <row r="40" spans="3:27">
      <c r="C40" s="64"/>
      <c r="D40" s="52"/>
      <c r="E40" s="59"/>
      <c r="F40" s="59"/>
      <c r="G40" s="59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53"/>
      <c r="Z40" s="62"/>
      <c r="AA40" s="7"/>
    </row>
    <row r="41" spans="3:27">
      <c r="C41" s="64"/>
      <c r="D41" s="52"/>
      <c r="E41" s="59"/>
      <c r="F41" s="59"/>
      <c r="G41" s="59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53"/>
      <c r="Z41" s="62"/>
      <c r="AA41" s="7"/>
    </row>
    <row r="42" spans="3:27">
      <c r="C42" s="64"/>
      <c r="D42" s="52"/>
      <c r="E42" s="59"/>
      <c r="F42" s="59"/>
      <c r="G42" s="59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53"/>
      <c r="Z42" s="62"/>
      <c r="AA42" s="7"/>
    </row>
    <row r="43" spans="3:27">
      <c r="C43" s="64"/>
      <c r="D43" s="52"/>
      <c r="E43" s="59"/>
      <c r="F43" s="59"/>
      <c r="G43" s="59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53"/>
      <c r="Z43" s="62"/>
      <c r="AA43" s="7"/>
    </row>
    <row r="44" spans="3:27">
      <c r="C44" s="64"/>
      <c r="D44" s="52"/>
      <c r="E44" s="59"/>
      <c r="F44" s="59"/>
      <c r="G44" s="59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53"/>
      <c r="Z44" s="62"/>
      <c r="AA44" s="7"/>
    </row>
    <row r="45" spans="3:27">
      <c r="C45" s="64"/>
      <c r="D45" s="52"/>
      <c r="E45" s="59"/>
      <c r="F45" s="59"/>
      <c r="G45" s="59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53"/>
      <c r="Z45" s="62"/>
      <c r="AA45" s="7"/>
    </row>
    <row r="46" spans="3:27">
      <c r="C46" s="64"/>
      <c r="D46" s="52"/>
      <c r="E46" s="59"/>
      <c r="F46" s="59"/>
      <c r="G46" s="59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53"/>
      <c r="Z46" s="62"/>
      <c r="AA46" s="7"/>
    </row>
    <row r="47" spans="3:27">
      <c r="C47" s="64"/>
      <c r="D47" s="52"/>
      <c r="E47" s="59"/>
      <c r="F47" s="59"/>
      <c r="G47" s="59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53"/>
      <c r="Z47" s="62"/>
      <c r="AA47" s="7"/>
    </row>
    <row r="48" spans="3:27">
      <c r="C48" s="64"/>
      <c r="D48" s="52"/>
      <c r="E48" s="59"/>
      <c r="F48" s="59"/>
      <c r="G48" s="59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53"/>
      <c r="Z48" s="62"/>
      <c r="AA48" s="7"/>
    </row>
    <row r="49" spans="3:27">
      <c r="C49" s="64"/>
      <c r="D49" s="52"/>
      <c r="E49" s="59"/>
      <c r="F49" s="59"/>
      <c r="G49" s="59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53"/>
      <c r="Z49" s="62"/>
      <c r="AA49" s="7"/>
    </row>
    <row r="50" spans="3:27">
      <c r="C50" s="64"/>
      <c r="D50" s="52"/>
      <c r="E50" s="59"/>
      <c r="F50" s="59"/>
      <c r="G50" s="59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53"/>
      <c r="Z50" s="62"/>
      <c r="AA50" s="7"/>
    </row>
    <row r="51" spans="3:27">
      <c r="C51" s="64"/>
      <c r="D51" s="52"/>
      <c r="E51" s="59"/>
      <c r="F51" s="59"/>
      <c r="G51" s="59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53"/>
      <c r="Z51" s="62"/>
      <c r="AA51" s="7"/>
    </row>
    <row r="52" spans="3:27">
      <c r="C52" s="64"/>
      <c r="D52" s="52"/>
      <c r="E52" s="59"/>
      <c r="F52" s="59"/>
      <c r="G52" s="59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53"/>
      <c r="Z52" s="62"/>
      <c r="AA52" s="7"/>
    </row>
    <row r="53" spans="3:27">
      <c r="C53" s="64"/>
      <c r="D53" s="52"/>
      <c r="E53" s="59"/>
      <c r="F53" s="59"/>
      <c r="G53" s="59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53"/>
      <c r="Z53" s="62"/>
      <c r="AA53" s="7"/>
    </row>
    <row r="54" spans="3:27">
      <c r="C54" s="64"/>
      <c r="D54" s="52"/>
      <c r="E54" s="59"/>
      <c r="F54" s="59"/>
      <c r="G54" s="59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53"/>
      <c r="Z54" s="62"/>
      <c r="AA54" s="7"/>
    </row>
    <row r="55" spans="3:27">
      <c r="C55" s="64"/>
      <c r="D55" s="52"/>
      <c r="E55" s="59"/>
      <c r="F55" s="59"/>
      <c r="G55" s="59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53"/>
      <c r="Z55" s="62"/>
      <c r="AA55" s="7"/>
    </row>
    <row r="56" spans="3:27">
      <c r="C56" s="64"/>
      <c r="D56" s="52"/>
      <c r="E56" s="59"/>
      <c r="F56" s="59"/>
      <c r="G56" s="59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53"/>
      <c r="Z56" s="62"/>
      <c r="AA56" s="7"/>
    </row>
    <row r="57" spans="3:27">
      <c r="C57" s="52"/>
      <c r="E57" s="52"/>
      <c r="F57" s="52"/>
      <c r="G57" s="52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7"/>
      <c r="AA57" s="7"/>
    </row>
    <row r="58" spans="3:27" ht="6.9" customHeight="1">
      <c r="H58" s="8"/>
      <c r="I58" s="7"/>
      <c r="J58" s="8"/>
      <c r="K58" s="7"/>
      <c r="L58" s="8"/>
      <c r="M58" s="7"/>
      <c r="N58" s="8"/>
      <c r="O58" s="7"/>
      <c r="P58" s="8"/>
      <c r="Q58" s="7"/>
      <c r="R58" s="8"/>
      <c r="S58" s="7"/>
      <c r="T58" s="8"/>
      <c r="U58" s="7"/>
      <c r="V58" s="8"/>
      <c r="W58" s="7"/>
      <c r="X58" s="7"/>
      <c r="Y58" s="7"/>
      <c r="Z58" s="8"/>
      <c r="AA58" s="7"/>
    </row>
    <row r="59" spans="3:27" ht="6.9" customHeight="1"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</row>
    <row r="61" spans="3:27" ht="6.9" customHeight="1">
      <c r="H61" s="8"/>
      <c r="I61" s="7"/>
      <c r="J61" s="8"/>
      <c r="K61" s="7"/>
      <c r="L61" s="8"/>
      <c r="M61" s="7"/>
      <c r="N61" s="8"/>
      <c r="O61" s="7"/>
      <c r="P61" s="8"/>
      <c r="Q61" s="7"/>
      <c r="R61" s="8"/>
      <c r="S61" s="7"/>
      <c r="T61" s="8"/>
      <c r="U61" s="7"/>
      <c r="V61" s="8"/>
      <c r="W61" s="7"/>
      <c r="X61" s="7"/>
      <c r="Y61" s="7"/>
      <c r="Z61" s="8"/>
      <c r="AA61" s="7"/>
    </row>
    <row r="62" spans="3:27"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</row>
    <row r="63" spans="3:27">
      <c r="E63" s="34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</row>
    <row r="64" spans="3:27">
      <c r="E64" s="34"/>
      <c r="T64" s="7"/>
      <c r="U64" s="7"/>
      <c r="V64" s="7"/>
      <c r="W64" s="7"/>
      <c r="X64" s="7"/>
      <c r="Y64" s="7"/>
      <c r="Z64" s="7"/>
      <c r="AA64" s="7"/>
    </row>
    <row r="65" spans="5:27">
      <c r="U65" s="7"/>
      <c r="V65" s="7"/>
      <c r="W65" s="7"/>
      <c r="X65" s="7"/>
      <c r="Y65" s="7"/>
      <c r="Z65" s="7"/>
      <c r="AA65" s="7"/>
    </row>
    <row r="66" spans="5:27" ht="6.9" customHeight="1">
      <c r="T66" s="66"/>
      <c r="V66" s="66"/>
    </row>
    <row r="67" spans="5:27" ht="6.9" customHeight="1"/>
    <row r="68" spans="5:27">
      <c r="E68" s="34"/>
      <c r="T68" s="7">
        <f ca="1">SUM(H30:V30)</f>
        <v>9200</v>
      </c>
      <c r="V68" s="7">
        <f ca="1">SUM(L30:V30)</f>
        <v>3050</v>
      </c>
      <c r="W68" s="7"/>
      <c r="X68" s="7"/>
    </row>
    <row r="69" spans="5:27" ht="6.9" customHeight="1">
      <c r="T69" s="66"/>
      <c r="V69" s="66"/>
    </row>
  </sheetData>
  <pageMargins left="0.7" right="0.7" top="0.75" bottom="0.75" header="0.3" footer="0.3"/>
  <pageSetup paperSize="9"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AA402-3664-4DCB-9B0C-3870D434E6FA}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Accounts</vt:lpstr>
      <vt:lpstr>Accounts 2</vt:lpstr>
      <vt:lpstr>Notes</vt:lpstr>
      <vt:lpstr>CashBook</vt:lpstr>
      <vt:lpstr>Post</vt:lpstr>
      <vt:lpstr>Micro</vt:lpstr>
      <vt:lpstr>Sheet1</vt:lpstr>
      <vt:lpstr>Accounts!Print_Area</vt:lpstr>
      <vt:lpstr>'Accounts 2'!Print_Area</vt:lpstr>
      <vt:lpstr>CashBook!Print_Area</vt:lpstr>
      <vt:lpstr>Micro!Print_Area</vt:lpstr>
      <vt:lpstr>Notes!Print_Area</vt:lpstr>
      <vt:lpstr>Post!Print_Area</vt:lpstr>
      <vt:lpstr>CashBook!Print_Titles</vt:lpstr>
      <vt:lpstr>Post!Print_Titles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Eastoft Parish Council</cp:lastModifiedBy>
  <cp:lastPrinted>2023-04-27T13:17:30Z</cp:lastPrinted>
  <dcterms:created xsi:type="dcterms:W3CDTF">2012-01-09T18:36:50Z</dcterms:created>
  <dcterms:modified xsi:type="dcterms:W3CDTF">2023-05-09T13:01:14Z</dcterms:modified>
</cp:coreProperties>
</file>